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Contratti 2019" sheetId="1" r:id="rId1"/>
    <sheet name="Foglio3" sheetId="5" r:id="rId2"/>
    <sheet name="Foglio1" sheetId="4" r:id="rId3"/>
    <sheet name="Elenco impegni  2019 (2)" sheetId="2" state="hidden" r:id="rId4"/>
    <sheet name="Foglio2" sheetId="3" state="hidden" r:id="rId5"/>
  </sheets>
  <externalReferences>
    <externalReference r:id="rId6"/>
  </externalReferences>
  <definedNames>
    <definedName name="_AMO_UniqueIdentifier" hidden="1">"'b8f3c105-eba0-409b-90e3-43a196b4430f'"</definedName>
    <definedName name="_xlnm._FilterDatabase" localSheetId="0" hidden="1">'Contratti 2019'!$A$1:$Q$152</definedName>
    <definedName name="_xlnm._FilterDatabase" localSheetId="3" hidden="1">'Elenco impegni  2019 (2)'!$A$1:$AJ$151</definedName>
    <definedName name="_MailEndCompose" localSheetId="3">'Elenco impegni  2019 (2)'!$J$134</definedName>
    <definedName name="C_C">#REF!</definedName>
    <definedName name="Funz">'[1]Dati entrate'!#REF!</definedName>
    <definedName name="SAP_Title1">#REF!</definedName>
  </definedNames>
  <calcPr calcId="145621" concurrentCalc="0"/>
  <pivotCaches>
    <pivotCache cacheId="4" r:id="rId7"/>
    <pivotCache cacheId="5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2" i="2"/>
  <c r="N147" i="2"/>
  <c r="N146" i="2"/>
  <c r="N145" i="2"/>
  <c r="N144" i="2"/>
  <c r="N142" i="2"/>
  <c r="L140" i="2"/>
  <c r="N139" i="2"/>
  <c r="N136" i="2"/>
  <c r="N134" i="2"/>
  <c r="N132" i="2"/>
  <c r="N130" i="2"/>
  <c r="N126" i="2"/>
  <c r="N125" i="2"/>
  <c r="N124" i="2"/>
  <c r="N122" i="2"/>
  <c r="N121" i="2"/>
  <c r="N120" i="2"/>
  <c r="N119" i="2"/>
  <c r="N118" i="2"/>
  <c r="N116" i="2"/>
  <c r="N112" i="2"/>
  <c r="N110" i="2"/>
  <c r="N109" i="2"/>
  <c r="N108" i="2"/>
  <c r="N107" i="2"/>
  <c r="N101" i="2"/>
  <c r="N95" i="2"/>
  <c r="N94" i="2"/>
  <c r="N93" i="2"/>
  <c r="N91" i="2"/>
  <c r="N86" i="2"/>
  <c r="N76" i="2"/>
  <c r="N75" i="2"/>
  <c r="N74" i="2"/>
  <c r="N63" i="2"/>
  <c r="N61" i="2"/>
  <c r="N60" i="2"/>
  <c r="N58" i="2"/>
  <c r="N53" i="2"/>
  <c r="N52" i="2"/>
  <c r="N47" i="2"/>
  <c r="N42" i="2"/>
  <c r="N41" i="2"/>
  <c r="N39" i="2"/>
  <c r="N29" i="2"/>
  <c r="N28" i="2"/>
  <c r="L27" i="2"/>
  <c r="N27" i="2"/>
  <c r="N24" i="2"/>
  <c r="L19" i="2"/>
  <c r="N19" i="2"/>
  <c r="N18" i="2"/>
  <c r="N17" i="2"/>
  <c r="N12" i="2"/>
  <c r="N10" i="2"/>
  <c r="N9" i="2"/>
  <c r="N7" i="2"/>
  <c r="N6" i="2"/>
  <c r="N5" i="2"/>
  <c r="N4" i="2"/>
  <c r="N2" i="2"/>
</calcChain>
</file>

<file path=xl/comments1.xml><?xml version="1.0" encoding="utf-8"?>
<comments xmlns="http://schemas.openxmlformats.org/spreadsheetml/2006/main">
  <authors>
    <author>RIVELLINO Veronica CSEA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rivedere posizione fin impegno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settore contabile A001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inserire quota parte 25k scadenza 2020 (base d'asta gara 100 k )
</t>
        </r>
      </text>
    </comment>
    <comment ref="R101" authorId="0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inizio dal 01/10/19- dalla sottoscrizione del termine fase start-up</t>
        </r>
      </text>
    </comment>
    <comment ref="O148" authorId="0">
      <text>
        <r>
          <rPr>
            <sz val="9"/>
            <color indexed="81"/>
            <rFont val="Tahoma"/>
            <family val="2"/>
          </rPr>
          <t xml:space="preserve">
rup TERRACCIANO
</t>
        </r>
      </text>
    </comment>
    <comment ref="O149" authorId="0">
      <text>
        <r>
          <rPr>
            <sz val="9"/>
            <color indexed="81"/>
            <rFont val="Tahoma"/>
            <family val="2"/>
          </rPr>
          <t xml:space="preserve">
rup TERRACCIANO
</t>
        </r>
      </text>
    </comment>
    <comment ref="O150" authorId="0">
      <text>
        <r>
          <rPr>
            <sz val="9"/>
            <color indexed="81"/>
            <rFont val="Tahoma"/>
            <family val="2"/>
          </rPr>
          <t xml:space="preserve">
rup TERRACCIANO
</t>
        </r>
      </text>
    </comment>
  </commentList>
</comments>
</file>

<file path=xl/comments2.xml><?xml version="1.0" encoding="utf-8"?>
<comments xmlns="http://schemas.openxmlformats.org/spreadsheetml/2006/main">
  <authors>
    <author>RIVELLINO Veronica CSEA</author>
  </authors>
  <commentList>
    <comment ref="F2" authorId="0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inserire quota parte 25k scadenza 2020 (base d'asta gara 100 k )
</t>
        </r>
      </text>
    </comment>
    <comment ref="R19" authorId="0">
      <text>
        <r>
          <rPr>
            <b/>
            <sz val="9"/>
            <color indexed="81"/>
            <rFont val="Tahoma"/>
            <family val="2"/>
          </rPr>
          <t>RIVELLINO Veronica CSEA:</t>
        </r>
        <r>
          <rPr>
            <sz val="9"/>
            <color indexed="81"/>
            <rFont val="Tahoma"/>
            <family val="2"/>
          </rPr>
          <t xml:space="preserve">
inizio dal 01/10/19- dalla sottoscrizione del termine fase start-up</t>
        </r>
      </text>
    </comment>
    <comment ref="O65" authorId="0">
      <text>
        <r>
          <rPr>
            <sz val="9"/>
            <color indexed="81"/>
            <rFont val="Tahoma"/>
            <family val="2"/>
          </rPr>
          <t xml:space="preserve">
rup TERRACCIANO
</t>
        </r>
      </text>
    </comment>
    <comment ref="O66" authorId="0">
      <text>
        <r>
          <rPr>
            <sz val="9"/>
            <color indexed="81"/>
            <rFont val="Tahoma"/>
            <family val="2"/>
          </rPr>
          <t xml:space="preserve">
rup TERRACCIANO
</t>
        </r>
      </text>
    </comment>
    <comment ref="O67" authorId="0">
      <text>
        <r>
          <rPr>
            <sz val="9"/>
            <color indexed="81"/>
            <rFont val="Tahoma"/>
            <family val="2"/>
          </rPr>
          <t xml:space="preserve">
rup TERRACCIANO
</t>
        </r>
      </text>
    </comment>
  </commentList>
</comments>
</file>

<file path=xl/sharedStrings.xml><?xml version="1.0" encoding="utf-8"?>
<sst xmlns="http://schemas.openxmlformats.org/spreadsheetml/2006/main" count="3443" uniqueCount="591">
  <si>
    <t>CIG</t>
  </si>
  <si>
    <t>CF</t>
  </si>
  <si>
    <t>P.IVA</t>
  </si>
  <si>
    <t>TEMPI DI COMPLETAMENTO DEL LAVORO SERVIZIO O FORNITURA</t>
  </si>
  <si>
    <t xml:space="preserve">IMPORTO SOMME LIQUIDATE </t>
  </si>
  <si>
    <t>Delegato alla spesa</t>
  </si>
  <si>
    <t xml:space="preserve">Contenuto </t>
  </si>
  <si>
    <t>Inizio lavori</t>
  </si>
  <si>
    <t>Z8F26A32BF</t>
  </si>
  <si>
    <t xml:space="preserve">Cassa per i serivizi energetici e ambientali </t>
  </si>
  <si>
    <t>Realizzazione di brochure informative per la diffusione dei risultati ed acquisto di materiale per il convegno Ricerca di Sistema</t>
  </si>
  <si>
    <t>23-AFFIDAMENTO IN ECONOMIA - AFFIDAMENTO DIRETTO</t>
  </si>
  <si>
    <t xml:space="preserve">Kenturio </t>
  </si>
  <si>
    <t>ABFC</t>
  </si>
  <si>
    <t>Determina  n. 9 del 10/01/2019 - 230 del 15/04/19</t>
  </si>
  <si>
    <t>Servizio</t>
  </si>
  <si>
    <t>Z8126BB242</t>
  </si>
  <si>
    <t>Perizia estimativa immobile Via E. Curiel (Marino)</t>
  </si>
  <si>
    <t>Mattias Schmidt - Rabenau</t>
  </si>
  <si>
    <t>SCHMTH68R10Z112Y</t>
  </si>
  <si>
    <t>DE06523811005</t>
  </si>
  <si>
    <t>Determina n. 39 del 24/01/2019</t>
  </si>
  <si>
    <t>Z7326BD2C3</t>
  </si>
  <si>
    <t>Abbonamento servizio pony express</t>
  </si>
  <si>
    <t>Mailservice Italia Srl</t>
  </si>
  <si>
    <t>Determina n. 20 del 21/01/2019</t>
  </si>
  <si>
    <t>ZB226CCC1D</t>
  </si>
  <si>
    <t>Acquisto di 5 licenze Sap e Manutenzione annuale</t>
  </si>
  <si>
    <t>Sap Italia Sistemi, applicazioni, prodotti in data processing Spa</t>
  </si>
  <si>
    <t>09417760155</t>
  </si>
  <si>
    <t>Determina n. 31 del 22/01/2019</t>
  </si>
  <si>
    <t>77863467FB</t>
  </si>
  <si>
    <t>Rinnovo licenze SAS Biennio 2019-2020</t>
  </si>
  <si>
    <t>SAS Institute S.r.l</t>
  </si>
  <si>
    <t>CDG</t>
  </si>
  <si>
    <t>Nota del 25/01/2019</t>
  </si>
  <si>
    <t>Z6C27082EE</t>
  </si>
  <si>
    <t>Adesione di CSEA al Laboratorio Rifiuti del CESISP</t>
  </si>
  <si>
    <t>Università degli Studi di Milano-Bicocca</t>
  </si>
  <si>
    <t>Nota del CDG 11/05/2018</t>
  </si>
  <si>
    <t>Z2B2708119</t>
  </si>
  <si>
    <t>Pubblicazione aggiudicazione gara somministrazione di lavoro</t>
  </si>
  <si>
    <t>S.I.F.I.C. Srl</t>
  </si>
  <si>
    <t>Determina n. 55 del 06/02/2019</t>
  </si>
  <si>
    <t>Z54270C01D</t>
  </si>
  <si>
    <t>Sistema videoconferenza CISCO per Csea</t>
  </si>
  <si>
    <t>Impianti Spa</t>
  </si>
  <si>
    <t>Determina n. 60 del 07/02/2019</t>
  </si>
  <si>
    <t>Fornitura</t>
  </si>
  <si>
    <t>Z22270C253</t>
  </si>
  <si>
    <t>Acquisto 2 dispositivi Infocert</t>
  </si>
  <si>
    <t>Infocert</t>
  </si>
  <si>
    <t>Determina n. 57 del 06/02/2019</t>
  </si>
  <si>
    <t>ZE227168CA</t>
  </si>
  <si>
    <t>Servizio di monitoraggio normativo e istituzionale (2+8 )</t>
  </si>
  <si>
    <t>Quick Top Reti</t>
  </si>
  <si>
    <t>Determina n. 62 dell' 11/02/2019</t>
  </si>
  <si>
    <t>Z6F2700D1A</t>
  </si>
  <si>
    <t xml:space="preserve">Fornitura e sostituzione centrale antintrusione </t>
  </si>
  <si>
    <t>Emmevi Sistemi Srl</t>
  </si>
  <si>
    <t>Determina n. 59 del 07/02/2019</t>
  </si>
  <si>
    <t>ZD52714102</t>
  </si>
  <si>
    <t>Acquisto opuscoli finalizzati art.36 dlgs.81/08</t>
  </si>
  <si>
    <t>Mega Italia Media Srl</t>
  </si>
  <si>
    <t>IT03556360174</t>
  </si>
  <si>
    <t>Determina n. 64 dell' 11/02/2019</t>
  </si>
  <si>
    <t>Z712724650</t>
  </si>
  <si>
    <t>Procura generale a contrarre mutui ARCA</t>
  </si>
  <si>
    <t>Notaio Festa Ferrante Gianluca</t>
  </si>
  <si>
    <t>FSTGLC72D08F839U</t>
  </si>
  <si>
    <t>DG</t>
  </si>
  <si>
    <t>Determina n. 65 del 12/02/2019</t>
  </si>
  <si>
    <t>Z27273888D</t>
  </si>
  <si>
    <t>Accademia dei servizi Pubblici - Utilitalia</t>
  </si>
  <si>
    <t>27-28/03/2019</t>
  </si>
  <si>
    <t>Determina n. 68 del 18/02/2019</t>
  </si>
  <si>
    <t>Z832743E39</t>
  </si>
  <si>
    <t>Pacchetto 4+1 Quotidiano Energia 2019</t>
  </si>
  <si>
    <t>Gruppo Italia Energia</t>
  </si>
  <si>
    <t>Determina n. 85 del 21/02/2019</t>
  </si>
  <si>
    <t>ZF82744153</t>
  </si>
  <si>
    <t>Servizio hostess convegno RDS  10  Aprile 2019</t>
  </si>
  <si>
    <t>Ad Hoc Solution Srl</t>
  </si>
  <si>
    <t>09136181006</t>
  </si>
  <si>
    <t>Determina n. 88 del 21/02/2019</t>
  </si>
  <si>
    <t>ZF5274417F</t>
  </si>
  <si>
    <t>Realizzazione, trasporto e montaggio di Totem per lo svolgimento della sessione poster organizzata durante il convegno RDS 10/04/2019</t>
  </si>
  <si>
    <t>Pubblishock Srl</t>
  </si>
  <si>
    <t>05469511009</t>
  </si>
  <si>
    <t>Determina n. 89 del 21/02/2019</t>
  </si>
  <si>
    <t>Z8C27441A1</t>
  </si>
  <si>
    <t>Servizio catering per il convegno RDS 10  Aprile 2019</t>
  </si>
  <si>
    <t>La Torre Srl</t>
  </si>
  <si>
    <t>01811540564</t>
  </si>
  <si>
    <t>Determina n. 87 del 21/02/2019 - 229 del 15/04/19</t>
  </si>
  <si>
    <t>ZB527441E5</t>
  </si>
  <si>
    <t>Rinnovo triennale Abbonamento Leggi d'Italia e Fisco Online</t>
  </si>
  <si>
    <t xml:space="preserve">WOLTERS KLUWER ITALIA SRL   </t>
  </si>
  <si>
    <t>Determina n. 93 del 26/02/2019</t>
  </si>
  <si>
    <t>Z38274767C</t>
  </si>
  <si>
    <t>Pubblicazione su quotidiani del bando  di “Servizio di evoluzione del sistema informativo della CSEA”</t>
  </si>
  <si>
    <t>LEXMEDIA SRL</t>
  </si>
  <si>
    <t>Determina n. 90 del 21/02/2019</t>
  </si>
  <si>
    <t>Mercer Italia Srl</t>
  </si>
  <si>
    <t>ZBA2760E1A</t>
  </si>
  <si>
    <t>Consulenza tributaria pratica 53/2017 Modello Irap 2013</t>
  </si>
  <si>
    <t>Studio Pantanella - Califano</t>
  </si>
  <si>
    <t>Determina n. 110 del 04/03/2019</t>
  </si>
  <si>
    <t>ZD3276587E</t>
  </si>
  <si>
    <t>Smaltimento archivi cartacei</t>
  </si>
  <si>
    <t>SRT96 SRL</t>
  </si>
  <si>
    <t>Determina n. 109 del 04/03/2019</t>
  </si>
  <si>
    <t>Z4D276ADF4</t>
  </si>
  <si>
    <t>Stipula atto di mutuo dipendente</t>
  </si>
  <si>
    <t>Determina n. 112 del 04/03/2019</t>
  </si>
  <si>
    <t>Z05276AE28</t>
  </si>
  <si>
    <t>Studio Notarile Fanfani Pellegrini</t>
  </si>
  <si>
    <t>Determina n. 111 del 04/03/2019</t>
  </si>
  <si>
    <t>ZE3276C9A3</t>
  </si>
  <si>
    <t>Monitoraggio ambientale e qualità dell'aria</t>
  </si>
  <si>
    <t>VERAM SRL</t>
  </si>
  <si>
    <t>Determina n. 120 del 13/03/2019 - 250 del 24/04/19</t>
  </si>
  <si>
    <t>ZA5278A90B</t>
  </si>
  <si>
    <t>Acquisto hardware uffici</t>
  </si>
  <si>
    <t xml:space="preserve">SOLUZIONE UFFICIO SRL </t>
  </si>
  <si>
    <t>02778750246</t>
  </si>
  <si>
    <t>Determina n. 119 del 13/03/2019</t>
  </si>
  <si>
    <t>ZCB27901B9</t>
  </si>
  <si>
    <t>Acquisto Software "Cora Suite"</t>
  </si>
  <si>
    <t>Compet-E Srl</t>
  </si>
  <si>
    <t>Determina n. 117 del 12/03/2019</t>
  </si>
  <si>
    <t>Z6F278CD79</t>
  </si>
  <si>
    <t>Implementazione sistema gestione salute e sicurezza</t>
  </si>
  <si>
    <t xml:space="preserve">Macroazienda SrL </t>
  </si>
  <si>
    <t>Determina n. 135 del 19/03/2019</t>
  </si>
  <si>
    <t>Z3727A5F14</t>
  </si>
  <si>
    <t>Formazione antincendio VV.FF.</t>
  </si>
  <si>
    <t>Comando Prov.le Vigili del Fuoco Roma</t>
  </si>
  <si>
    <t>Determina n. 176 del 02/04/2019</t>
  </si>
  <si>
    <t>ZD327A05BE</t>
  </si>
  <si>
    <t>Servizio compilazione 730</t>
  </si>
  <si>
    <t>Il Bandolo della Matassa S.r.l.</t>
  </si>
  <si>
    <t>Determina n. 134 del 19/03/2019</t>
  </si>
  <si>
    <t>ZA927A6B2D</t>
  </si>
  <si>
    <t>Interventi di manutenzione su cancello pedonale</t>
  </si>
  <si>
    <t>L'Osma Srl</t>
  </si>
  <si>
    <t>Determina n. 175 del 02/04/2019</t>
  </si>
  <si>
    <t xml:space="preserve"> Z1027A6D14</t>
  </si>
  <si>
    <t>Attestazioni impiantistiche postazioni di lavoro</t>
  </si>
  <si>
    <t>Di Giovanni Orazio</t>
  </si>
  <si>
    <t>DGVRZO58P10B656J</t>
  </si>
  <si>
    <t>Determina n. 177 del 02/04/2019</t>
  </si>
  <si>
    <t>Z8E27C7364</t>
  </si>
  <si>
    <t>Corso di certificazione Agile Project Management Foundation + Practitioner (Combi)</t>
  </si>
  <si>
    <t>Profice srls</t>
  </si>
  <si>
    <t>Determina n. 157 del 26/03/2019</t>
  </si>
  <si>
    <t>Z2427C7341</t>
  </si>
  <si>
    <t>Corsi di formazione on-demand tramite piattaforma formazionePA</t>
  </si>
  <si>
    <t>Dasein Srl</t>
  </si>
  <si>
    <t>06367820013</t>
  </si>
  <si>
    <t>Determina n. 158 del 26/03/2019</t>
  </si>
  <si>
    <t>Z8B27C7390</t>
  </si>
  <si>
    <t>Quote associative AIDP</t>
  </si>
  <si>
    <t>Ass.ne Italiana per la direzione del personale</t>
  </si>
  <si>
    <t>08230550157</t>
  </si>
  <si>
    <t>Determina n. 163 del 27/03/2019</t>
  </si>
  <si>
    <t>Z4927BCFAF</t>
  </si>
  <si>
    <t>Affitto sala convegno RDS 10/04/2019</t>
  </si>
  <si>
    <t>Fintecna Spa</t>
  </si>
  <si>
    <t>04507161000 </t>
  </si>
  <si>
    <t>Determina n. 155 del 26/03/2019</t>
  </si>
  <si>
    <t>Z3C27D1A85</t>
  </si>
  <si>
    <t>Corso formazione "Procedimento amministrativo e ispezione"</t>
  </si>
  <si>
    <t>Ceida Scuola superiore di amm.ne pubblica</t>
  </si>
  <si>
    <t>Determina n. 165 del 29/03/2019</t>
  </si>
  <si>
    <t>Z9427CE5C3</t>
  </si>
  <si>
    <t>Licenze test VA/PT ai fini della certificazione ISO22301</t>
  </si>
  <si>
    <t>CYBERTECH SRL</t>
  </si>
  <si>
    <t>Determina n. 172 del 01/04/2019</t>
  </si>
  <si>
    <t>ZEB27E06EB</t>
  </si>
  <si>
    <t>Noleggio per n°3 Fotocopiatrici Multifunzione</t>
  </si>
  <si>
    <t>L&amp;P COPY SERVICE S.N.C.</t>
  </si>
  <si>
    <t>Determina n. 188 del 03/04/2019</t>
  </si>
  <si>
    <t>Z4327E2A09</t>
  </si>
  <si>
    <t>Presidio Medico presso Auditorium Via Veneto Convegno RDS 10/4/19</t>
  </si>
  <si>
    <t>Ambulanze Roma Medical Srl</t>
  </si>
  <si>
    <t>Determina n. 192 del 04/04/2019</t>
  </si>
  <si>
    <t>Z4827E624A</t>
  </si>
  <si>
    <t>Stipula atti surrogazione di ipoteca relativi alle cessioni di credito ipotecari mutui ARCA</t>
  </si>
  <si>
    <t>Determina n 189 del 03/04/2019</t>
  </si>
  <si>
    <t>ZDF27F95AD</t>
  </si>
  <si>
    <t>Corso di formazione “Dalla contabilità al bilancio” + “Costo del lavoro e budget del personale”</t>
  </si>
  <si>
    <t>C.E.G.O.S. ITALIA SPA </t>
  </si>
  <si>
    <t>Determina n. 208 del 09/04/2019</t>
  </si>
  <si>
    <t>Z4D280ACFA</t>
  </si>
  <si>
    <t>Acquisto videoproiettore sala riunioni</t>
  </si>
  <si>
    <t>INTERSYSTEM SRL</t>
  </si>
  <si>
    <t>Determina n. 228 del 15/04/2019</t>
  </si>
  <si>
    <t>Z8027F4334</t>
  </si>
  <si>
    <t>Acquisto toner</t>
  </si>
  <si>
    <t>Determina n 200 del 08/04/2019</t>
  </si>
  <si>
    <t>ZEE27F5611</t>
  </si>
  <si>
    <t>Corso di formazione e addestramento primo soccorso e BLSD</t>
  </si>
  <si>
    <t>118 - ARES</t>
  </si>
  <si>
    <t>Determina n. 215 del 10/04/2019</t>
  </si>
  <si>
    <t>Z7C27F9F45</t>
  </si>
  <si>
    <t>Aggiornamento formazione RSPP</t>
  </si>
  <si>
    <t>ITA SpA</t>
  </si>
  <si>
    <t>Determina n. 214 del 10/04/2019</t>
  </si>
  <si>
    <t xml:space="preserve"> Z1727FE713</t>
  </si>
  <si>
    <t>Tinteggiatura stanza direttore</t>
  </si>
  <si>
    <t>Il Gheppio Soc. Coop</t>
  </si>
  <si>
    <t>07109551007</t>
  </si>
  <si>
    <t>Determina n. 218 del 11/04/2019</t>
  </si>
  <si>
    <t>7871448C5E</t>
  </si>
  <si>
    <t>Adesione alla convenzione CONSIP Buoni pasto B-P8</t>
  </si>
  <si>
    <t>Convenzione Consip</t>
  </si>
  <si>
    <t>Repas Lunch Coupon Srl</t>
  </si>
  <si>
    <t>08122660585</t>
  </si>
  <si>
    <t>01964741001</t>
  </si>
  <si>
    <t>Nota del CDG 26/03/2019</t>
  </si>
  <si>
    <t>ZE528074E1</t>
  </si>
  <si>
    <t>Acquisto n. 5 distruggidocumenti</t>
  </si>
  <si>
    <t>Determina n. 226 del 12/04/2019</t>
  </si>
  <si>
    <t>7876993C3F</t>
  </si>
  <si>
    <t>Licenze di Manutenzione per apparati CITRIX</t>
  </si>
  <si>
    <t>Z6328181C9</t>
  </si>
  <si>
    <t>Pubblicazione aggiudicazione gara Servizio di posta invio comunicazioni</t>
  </si>
  <si>
    <t>Determina n. 242 del 23/04/2019</t>
  </si>
  <si>
    <t xml:space="preserve">Z5E27D985C </t>
  </si>
  <si>
    <t>Valutazione Rischi Scariche atmosferiche</t>
  </si>
  <si>
    <t>ALDO GIUSEPPE BUSCHINI</t>
  </si>
  <si>
    <t>BSCLGS52C14C337W</t>
  </si>
  <si>
    <t>07087660580</t>
  </si>
  <si>
    <t>Determina n. 234 del 19/04/19</t>
  </si>
  <si>
    <t>XXXXXXXXXX</t>
  </si>
  <si>
    <t>Polizza Vita dipendenti quota associativa</t>
  </si>
  <si>
    <t>Cassa di assistenza sanint</t>
  </si>
  <si>
    <t>Nota del CDG 29/05/2018</t>
  </si>
  <si>
    <t>ZDB282391F</t>
  </si>
  <si>
    <t>Determina n. 233 del 19/04/2019</t>
  </si>
  <si>
    <t>Z59283CB5F</t>
  </si>
  <si>
    <t>Acquisto cancelleria RDS per convegno 10/4/19</t>
  </si>
  <si>
    <t>Pierleoni e figli Srl</t>
  </si>
  <si>
    <t>Determina n. 265 del 06/05/2019</t>
  </si>
  <si>
    <t>Z7D283CE36</t>
  </si>
  <si>
    <t>Pubblicazione aggiudicazione gara istituto cassiere</t>
  </si>
  <si>
    <t>Determina n. 257 del 03/05/2019</t>
  </si>
  <si>
    <t>Z14283E1F4</t>
  </si>
  <si>
    <t>Acquisto cancelleria</t>
  </si>
  <si>
    <t>Determina n. 256 del 03/05/2019</t>
  </si>
  <si>
    <t>ZEF2846A70</t>
  </si>
  <si>
    <t>Manutenzione ordinaria attrezzature antincendio annuale gen - dic  2019</t>
  </si>
  <si>
    <t>Prevenzione incendi Italia</t>
  </si>
  <si>
    <t>Determina n. 274 del 09/05/2019</t>
  </si>
  <si>
    <t>ZCF284AA5E</t>
  </si>
  <si>
    <t>Spostamento torrette postazioni di lavoro</t>
  </si>
  <si>
    <t>Determina n. 273 del 09/05/2019</t>
  </si>
  <si>
    <t>Z8628620D7</t>
  </si>
  <si>
    <t>Abbonamenti Sole 24 Ore (3 copie cartacee + 1 copia digitale)</t>
  </si>
  <si>
    <t>IL SOLE 24 ORE</t>
  </si>
  <si>
    <t>Determina n. 281 del 14/05/2019</t>
  </si>
  <si>
    <t>Polizza Vita dipendenti (rinnovo al 31.12.19)</t>
  </si>
  <si>
    <t>Z11287B698</t>
  </si>
  <si>
    <t>Relazione alla stampa del bilancio 2018</t>
  </si>
  <si>
    <t>Copy Service SAS</t>
  </si>
  <si>
    <t>Determina n. 300 del 22/05/2019</t>
  </si>
  <si>
    <t>Z162885DA4</t>
  </si>
  <si>
    <t>Realizzazione della pubblicazione istituzionale CSEA “Annuario 2018”</t>
  </si>
  <si>
    <t>Determina n. 301 del 22/05/2019</t>
  </si>
  <si>
    <t>Z5C289C7AC</t>
  </si>
  <si>
    <t>Contratto accesso banche dati Cerved</t>
  </si>
  <si>
    <t>Cerved Group Spa</t>
  </si>
  <si>
    <t>Determina n. 314 del 30/05/2019</t>
  </si>
  <si>
    <t xml:space="preserve">ZB128A1191 </t>
  </si>
  <si>
    <t>Fornitura montaggio e smatimento tenda open space</t>
  </si>
  <si>
    <t>Pizzino Walter</t>
  </si>
  <si>
    <t>PZZVTR63M06H501S</t>
  </si>
  <si>
    <t>Determina n. 318 dell' 03/06/2019</t>
  </si>
  <si>
    <t>Z2D28ACC8E</t>
  </si>
  <si>
    <t xml:space="preserve">Acquisto accessori defribillatori </t>
  </si>
  <si>
    <t>Determina n. 341 dell' 18/06/2019</t>
  </si>
  <si>
    <t>Z0A293837E</t>
  </si>
  <si>
    <t>Supporto definizione livelli economici e struttura del PRA triennio 2019-2021</t>
  </si>
  <si>
    <t>Determina n. 324 del 05/06/2019</t>
  </si>
  <si>
    <t>Z6428C88D3</t>
  </si>
  <si>
    <t>Iscrizione XV Edizione Safe Cup 2019</t>
  </si>
  <si>
    <t>SAFE</t>
  </si>
  <si>
    <t>Determina n. 325 del 03/06/2019</t>
  </si>
  <si>
    <t>Z4929383CE</t>
  </si>
  <si>
    <t>Corsi di formazione "Conferimento di incarichi esterni" e " Dichiarazioni sostitutive ex artt. 46/47 DPR 445/2000</t>
  </si>
  <si>
    <t>Determina n. 326 del 06/06/2019</t>
  </si>
  <si>
    <t>Z2A28C8AD7</t>
  </si>
  <si>
    <t>Ottimizzazione infrastruttura di rete CSEA</t>
  </si>
  <si>
    <t>Softway Srl</t>
  </si>
  <si>
    <t>Determina n. 330 dell'11/06/2019</t>
  </si>
  <si>
    <t>Z0C28C8D8A</t>
  </si>
  <si>
    <t>Rinnovo certificato digitale CSEA</t>
  </si>
  <si>
    <t>Sensible Data SRL</t>
  </si>
  <si>
    <t>Determina n. 331 dell'11/06/2019</t>
  </si>
  <si>
    <t>ZF128C8E79</t>
  </si>
  <si>
    <t>Rinnovo VMware</t>
  </si>
  <si>
    <t>SP Technology S.r.l.</t>
  </si>
  <si>
    <t>Determina n. 332 dell'11/06/2019</t>
  </si>
  <si>
    <t>ZAC2938404</t>
  </si>
  <si>
    <t>Corso di formazione “Regolazione della qualità del servizio idrico integrato”</t>
  </si>
  <si>
    <t>Determina n. 363 del 25/06/2019</t>
  </si>
  <si>
    <t>Z2328DD941</t>
  </si>
  <si>
    <t>Intranet CSEA con Sharepoint</t>
  </si>
  <si>
    <t>INFORMATION WORKERS GROUP SRL</t>
  </si>
  <si>
    <t>Determina n. 343 del 18/06/2019</t>
  </si>
  <si>
    <t>ZE628DD9D9</t>
  </si>
  <si>
    <t>Osservatorio Ref-Energia 2019</t>
  </si>
  <si>
    <t>Ref-E</t>
  </si>
  <si>
    <t>Determina n. 342 del 18/06/2019</t>
  </si>
  <si>
    <t>Z6428E7505</t>
  </si>
  <si>
    <t>Perizia estimativa immobile Via D. Lupatelli  (Roma)</t>
  </si>
  <si>
    <t>Determina n. 356 del 20/06/2019</t>
  </si>
  <si>
    <t>ZE828EE513</t>
  </si>
  <si>
    <t>Servizi di facchinaggio</t>
  </si>
  <si>
    <t>Esselle Società Cooperativa</t>
  </si>
  <si>
    <t>Determina n. 359 del 21/06/2019</t>
  </si>
  <si>
    <t>Z7A2915A4D</t>
  </si>
  <si>
    <t>Software Agenzia delle Entrate</t>
  </si>
  <si>
    <t>Keytech Srl</t>
  </si>
  <si>
    <t>Determina n. 364 del 26/06/2019</t>
  </si>
  <si>
    <t>Vidimazione libro Collegio dei revisori</t>
  </si>
  <si>
    <t>Studio Notarile Mariconda</t>
  </si>
  <si>
    <t>Determina n. 388 dell'08/07/2019</t>
  </si>
  <si>
    <t>Estensione contrattuale servizio payroll 3 + 1 (Luglio - Ottobre)</t>
  </si>
  <si>
    <t>PriceWaterHouseCoopers Service Srl</t>
  </si>
  <si>
    <t>Determina n. 376 del 28/06/2019</t>
  </si>
  <si>
    <t>C.F CSEA</t>
  </si>
  <si>
    <t>Denominazione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</si>
  <si>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</si>
  <si>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</si>
  <si>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</si>
  <si>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</si>
  <si>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</si>
  <si>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Fine lavori</t>
  </si>
  <si>
    <t>CSEA - Cassa per i servizi energetici e ambientali  C.F. 80198650584</t>
  </si>
  <si>
    <r>
      <t>Corso di formazione “Regolazione tariffaria nel servizio idrico</t>
    </r>
    <r>
      <rPr>
        <sz val="9"/>
        <rFont val="Garamond"/>
        <family val="1"/>
      </rPr>
      <t>” 27-28/03/2019</t>
    </r>
  </si>
  <si>
    <t>Impegno</t>
  </si>
  <si>
    <t>STRUTTURA PROPONENTE</t>
  </si>
  <si>
    <t>C.F CCSE</t>
  </si>
  <si>
    <t>OGGETTO</t>
  </si>
  <si>
    <t>PROCEDURA DI SCELTA DEL CONTRAENTE</t>
  </si>
  <si>
    <t>ELENCO DEGLI OPERATORI INVITATI A PRESENTARE OFFERTE</t>
  </si>
  <si>
    <t>AGGIUDICATARIO</t>
  </si>
  <si>
    <t>IMPORTO DI AGGIUDICAZIONE</t>
  </si>
  <si>
    <t>fine lavori</t>
  </si>
  <si>
    <t>ASI</t>
  </si>
  <si>
    <r>
      <t>Corso di formazione “Regolazione tariffaria nel servizio idrico</t>
    </r>
    <r>
      <rPr>
        <sz val="10"/>
        <rFont val="Calibri"/>
        <family val="2"/>
      </rPr>
      <t>” 27-28/03/2019</t>
    </r>
  </si>
  <si>
    <t>786031484E</t>
  </si>
  <si>
    <t>Servizio Talent Management</t>
  </si>
  <si>
    <t>Gara</t>
  </si>
  <si>
    <t>Nota del CDG 25/02/2019</t>
  </si>
  <si>
    <t>Z0127C73A0</t>
  </si>
  <si>
    <t>Annullato</t>
  </si>
  <si>
    <t>Impegno e cig annullati</t>
  </si>
  <si>
    <t>Nota del CDG 29/05/2018 - Estensione agosto 2019</t>
  </si>
  <si>
    <t>Z81289FBCE</t>
  </si>
  <si>
    <t>Determina n. 318 del 03/06/2019</t>
  </si>
  <si>
    <t>Z93290941F</t>
  </si>
  <si>
    <t>Servizio necrologie</t>
  </si>
  <si>
    <t>RCS Mediagroup SPA</t>
  </si>
  <si>
    <t>Determina n. 389 dell'08/07/2019</t>
  </si>
  <si>
    <t>Z1929211FA</t>
  </si>
  <si>
    <t>Servizio di supporto specialistico e operativo per attività in materia di protezione dei dati personali</t>
  </si>
  <si>
    <t>Marsh Risk Consulting Services Srl</t>
  </si>
  <si>
    <t>Determina n. 394 del 09/07/2019</t>
  </si>
  <si>
    <t>Z382927A6B</t>
  </si>
  <si>
    <t>Determina n. 396 del 10/07/2019</t>
  </si>
  <si>
    <t>ZB9292C563</t>
  </si>
  <si>
    <t>Trasporto, smaltimento, distruzione documentazione cartacea e hardware obsoleto</t>
  </si>
  <si>
    <t>Determina n. 411 dell' 11/07/2019</t>
  </si>
  <si>
    <t>ZC829355A3</t>
  </si>
  <si>
    <t>Determina n. 418 del 16/07/2019</t>
  </si>
  <si>
    <t>ZA92935811</t>
  </si>
  <si>
    <t>Fornitura e montaggio condizionatore IV piano</t>
  </si>
  <si>
    <t>Metal Clima SRL</t>
  </si>
  <si>
    <t>Determina n. 417 del 16/07/2019</t>
  </si>
  <si>
    <t>Z5A293866D</t>
  </si>
  <si>
    <t>A. Manzoni &amp; C. Spa</t>
  </si>
  <si>
    <t>04705810150</t>
  </si>
  <si>
    <t>Determina n. 421 del 16/07/2019</t>
  </si>
  <si>
    <t>ZA12944911</t>
  </si>
  <si>
    <t>Fornitura e montaggio condizionatore II piano</t>
  </si>
  <si>
    <t>Determina n. 437 del 23/07/2019</t>
  </si>
  <si>
    <t>ZB32944904</t>
  </si>
  <si>
    <t>Determina n. 436 del 23/07/2019</t>
  </si>
  <si>
    <t>ZE52948E61</t>
  </si>
  <si>
    <t>Acquisto arredo uffici (scrivanie, sedie, cassettiere)</t>
  </si>
  <si>
    <t>Determina n. 435 del 23/07/2019</t>
  </si>
  <si>
    <t>Z97295415F</t>
  </si>
  <si>
    <t>Acquisto UPS ai fini della certificazione ISO 22301</t>
  </si>
  <si>
    <t>Determina n. 440 del 25/07/2019</t>
  </si>
  <si>
    <t>Z82295B54A</t>
  </si>
  <si>
    <t>Incarico Data Privacy Governance</t>
  </si>
  <si>
    <t>Avv. Anna Cataleta</t>
  </si>
  <si>
    <t>CTLNNA64A50D643M</t>
  </si>
  <si>
    <t>Nota Cdg del 25/06/2019</t>
  </si>
  <si>
    <t>Z4523C8070</t>
  </si>
  <si>
    <t>Estensione del contratto del 30 maggio 2018, Prot. 5022, servizio di Brokeraggio assicurativo - Polizza infortuni</t>
  </si>
  <si>
    <t>MARSH SPA</t>
  </si>
  <si>
    <t>Determina n. 457 del 01/08/2019</t>
  </si>
  <si>
    <t>Z7A2442ED6</t>
  </si>
  <si>
    <t>Estensione del contratto del 30 maggio 2018, Prot. 5022, Polizza RC Patrimoniale</t>
  </si>
  <si>
    <t>Z632536DC4</t>
  </si>
  <si>
    <t>Estensione del contratto del 30 maggio 2018, Prot. 5022, Polizza globale edifici</t>
  </si>
  <si>
    <t>ZC3297103F</t>
  </si>
  <si>
    <t>Supporto nella determinazione delle aliquote tariffarie per le IEM (imprese elettriche minori) ed in materia di energivori</t>
  </si>
  <si>
    <t>Università Ca' Foscari</t>
  </si>
  <si>
    <t>Determina n. 466 del 06/08/2019</t>
  </si>
  <si>
    <t>7807795C40</t>
  </si>
  <si>
    <t>Servizio in outsourcing presenze, Hr, budget payroll, consulenza del lavoro</t>
  </si>
  <si>
    <t>Inaz Srl Soc. Coop</t>
  </si>
  <si>
    <t>Nota del CDG 19/04/2019</t>
  </si>
  <si>
    <t>Cafasso &amp; Figli Spa</t>
  </si>
  <si>
    <t>Z072965354</t>
  </si>
  <si>
    <t>Acquisizione software protocollo documentale</t>
  </si>
  <si>
    <t>Bucap S.p.A. Gruppo Marifin</t>
  </si>
  <si>
    <t>Determina n. 447 del 29/07/2019</t>
  </si>
  <si>
    <t>ZC2296AFE4</t>
  </si>
  <si>
    <t>Acquisto Telo Motorizzato e impianto video per Sala Riunioni</t>
  </si>
  <si>
    <t>Determina n. 463 del 02/08/2019</t>
  </si>
  <si>
    <t>Z952994A3F</t>
  </si>
  <si>
    <t xml:space="preserve">Pubblicazione su quotidiani del bando  di “Selezione per la nomina di Direttore generale" </t>
  </si>
  <si>
    <t>Determina n. 486 del 28/08/2019</t>
  </si>
  <si>
    <t>780827043E</t>
  </si>
  <si>
    <t>Redazione e gestione web del magazine online della Ricerca di Sistema “RES – Ricerca, Energia e Sviluppo</t>
  </si>
  <si>
    <t xml:space="preserve">Silverback </t>
  </si>
  <si>
    <t>Nota Cdg del 25/01/2019</t>
  </si>
  <si>
    <t>ZA129F0D2A</t>
  </si>
  <si>
    <t>Rinnovo Licenza Fortimail (Antispam)</t>
  </si>
  <si>
    <t>Akito srl</t>
  </si>
  <si>
    <t>03526780543</t>
  </si>
  <si>
    <t>Determina n. 564 del 07/10/2019</t>
  </si>
  <si>
    <t>ZB929FEF42</t>
  </si>
  <si>
    <t>Acquisto 15 sedute</t>
  </si>
  <si>
    <t>Determina n. 583 del 09/10/2019</t>
  </si>
  <si>
    <t>Z0629FEE13</t>
  </si>
  <si>
    <t xml:space="preserve">Acquisto cancelleria </t>
  </si>
  <si>
    <t>Determina n. 582 del 09/10/2019</t>
  </si>
  <si>
    <t>Z3B2A0D7FC</t>
  </si>
  <si>
    <t>Acquisto lampada emergenza a led per ascensore</t>
  </si>
  <si>
    <t>Determina n. 581 del 09/10/2019</t>
  </si>
  <si>
    <t>Z4B2A1B20A</t>
  </si>
  <si>
    <t>Corso di formazione RLS</t>
  </si>
  <si>
    <t>INFORMA SRL</t>
  </si>
  <si>
    <t>Determina n. 584 del 09/10/2019</t>
  </si>
  <si>
    <t>Z2329FED11</t>
  </si>
  <si>
    <t>Acquisto classificatore</t>
  </si>
  <si>
    <t>Determina n. 606 del 15/10/2019</t>
  </si>
  <si>
    <t>Z082A303E4</t>
  </si>
  <si>
    <t>Fornitura e montaggio condizionatore stanza amministrazione</t>
  </si>
  <si>
    <t>Determina n. 608 del 16/10/2019</t>
  </si>
  <si>
    <t>Vidimazione libri giornali</t>
  </si>
  <si>
    <t>Determina n. 612 del 21/10/2019</t>
  </si>
  <si>
    <t>ZAE2B39023</t>
  </si>
  <si>
    <t>Corso di formazione Microsoft Access</t>
  </si>
  <si>
    <t>Adm Form Srl</t>
  </si>
  <si>
    <t>Determina n. 642 del 29/10/2019</t>
  </si>
  <si>
    <t>Z462A68124</t>
  </si>
  <si>
    <t>Rinnovo abbonamento Staffetta Quotidiana e Staffetta Acqua</t>
  </si>
  <si>
    <t>Rivista Italiana Petrolio</t>
  </si>
  <si>
    <t>Determina n. 643 del 30/10/2019</t>
  </si>
  <si>
    <t>Z012A6C8BF</t>
  </si>
  <si>
    <t>Convenzione Consip Telefonia Fissa Fastweb ( fino ad ottobre 2021)</t>
  </si>
  <si>
    <t>Fastweb Spa</t>
  </si>
  <si>
    <t>Determina n. 644 del 30/10/2019</t>
  </si>
  <si>
    <t>Z312A703C4</t>
  </si>
  <si>
    <t>Acquisizione Servizio per la dematerializzazione e archiviazione dei documenti ante 2004</t>
  </si>
  <si>
    <t>Soft Works SrL</t>
  </si>
  <si>
    <t>Determina n. 660 del 31/10/2019</t>
  </si>
  <si>
    <t>Z832A717E8</t>
  </si>
  <si>
    <t>Acquisto dello spazio del software CommVault per Backup CSEA</t>
  </si>
  <si>
    <t>Determina n. 664 del 04/11/2019</t>
  </si>
  <si>
    <t>Z4D2A7180F</t>
  </si>
  <si>
    <t>Acquisto nuovo software antivirus per CSEA</t>
  </si>
  <si>
    <t>Determina n. 663 del 04/11/2019</t>
  </si>
  <si>
    <t>Z0C2A71830</t>
  </si>
  <si>
    <t>Acquisto materiale aggiuntivo per UPS di piano</t>
  </si>
  <si>
    <t>Bagnetti Srl</t>
  </si>
  <si>
    <t>Determina n. 662 del 04/11/2019</t>
  </si>
  <si>
    <t>Z932A7184C</t>
  </si>
  <si>
    <t>Acquisto evolutive software Documatic</t>
  </si>
  <si>
    <t>Determina n. 661 del 4/11/2019</t>
  </si>
  <si>
    <t>Z042B1AA16</t>
  </si>
  <si>
    <t>Noleggio fotocopiatrici 1°-4° piano</t>
  </si>
  <si>
    <t>Determina n. 739 del 10/12/2019</t>
  </si>
  <si>
    <t>ZF52AA82D1</t>
  </si>
  <si>
    <t xml:space="preserve">Acquisto num. 10 certificati di firma remota e 7 business key </t>
  </si>
  <si>
    <t>Determina n. 683 del 15/11/2019</t>
  </si>
  <si>
    <t>Software Lastline Defender CSEA</t>
  </si>
  <si>
    <t>PA EVOLUTION SRL</t>
  </si>
  <si>
    <t>Determina n. 711 del 26/11/2019</t>
  </si>
  <si>
    <t>ZC32AB1DFB</t>
  </si>
  <si>
    <t xml:space="preserve">Acquisto 10 IPad 10.2” 32GB Space Grey Wi-Fi+cell </t>
  </si>
  <si>
    <t>Determina n. 697 del 20/11/2019</t>
  </si>
  <si>
    <t>Z082B3907F</t>
  </si>
  <si>
    <t>Corso di formazione Fondimpresa per avvio formazione agevolata dell'ente</t>
  </si>
  <si>
    <t>Determina n. 730 del 04/12/2019</t>
  </si>
  <si>
    <t>Acquisto Simplivity CSEA</t>
  </si>
  <si>
    <t>GARA SU MEPA</t>
  </si>
  <si>
    <t>R1 Spa</t>
  </si>
  <si>
    <t>Nota del CDG del 27/11/2019</t>
  </si>
  <si>
    <t>Z212AF58E0</t>
  </si>
  <si>
    <t>Acquisto strenne natalizie Zaini</t>
  </si>
  <si>
    <t>Giannotti Giovanni</t>
  </si>
  <si>
    <t>GNNGNN75S25C352Z</t>
  </si>
  <si>
    <t>Determina n. 733 del 04/12/2019</t>
  </si>
  <si>
    <t xml:space="preserve"> ZCE2AF596C</t>
  </si>
  <si>
    <t>Strenna natalizia AMATRICE Casale Nibbi</t>
  </si>
  <si>
    <t>AZ. Agricola Casale Nibbi di Nibbi Francesco</t>
  </si>
  <si>
    <t>NBIFNC54D27A258J</t>
  </si>
  <si>
    <t>Determina n. 732 del 04/12/2019</t>
  </si>
  <si>
    <t>Z022AF847C</t>
  </si>
  <si>
    <t>Acquisto stampati direzione</t>
  </si>
  <si>
    <t>Determina n. 728 del 04/12/2019</t>
  </si>
  <si>
    <t>ZE22AFD864</t>
  </si>
  <si>
    <t>Strenna natalizia Pasta De Cecco</t>
  </si>
  <si>
    <t>F.lli De Cecco di Filippo Fara S. Martino Spa</t>
  </si>
  <si>
    <t>Determina n. 735 del 05/12/2019</t>
  </si>
  <si>
    <t>ZEA2B351DF</t>
  </si>
  <si>
    <t>Acquisto stampanti Barcode per Protocollo Piuma</t>
  </si>
  <si>
    <t>Determina n. 768 del 17/12/2019</t>
  </si>
  <si>
    <t>Z9B2B076B8</t>
  </si>
  <si>
    <t>Strenna natalizia Vini Casale del Giglio</t>
  </si>
  <si>
    <t>Casale del Giglio Az. Agricola Srl</t>
  </si>
  <si>
    <t>Determina n. 737 del 06/12/2019</t>
  </si>
  <si>
    <t>Z022B17981</t>
  </si>
  <si>
    <t>Rinnove grarage anno 2019</t>
  </si>
  <si>
    <t>E-Bertollini</t>
  </si>
  <si>
    <t>Determina n. 2 dell/08/01/2020</t>
  </si>
  <si>
    <t>Z152B1E593</t>
  </si>
  <si>
    <t>Manutenzione cancello</t>
  </si>
  <si>
    <t>Automazioni Cancelli Isa 3000 Srl</t>
  </si>
  <si>
    <t>Determina n. 742 dell' 11/12/2019</t>
  </si>
  <si>
    <t>Z542B24BDB</t>
  </si>
  <si>
    <t>Fornitura materiale impianti antincendio</t>
  </si>
  <si>
    <t>Determina n. 769 del 17/12/2019</t>
  </si>
  <si>
    <t>Z762B393AC</t>
  </si>
  <si>
    <t>Determina n. 770 del 17/12/2019</t>
  </si>
  <si>
    <t>Z152B38937</t>
  </si>
  <si>
    <t>Acquisto caffè direzione generale</t>
  </si>
  <si>
    <t>Gruppo Argenta Spa</t>
  </si>
  <si>
    <t>Determina n. 3 dell'08/01/2020</t>
  </si>
  <si>
    <t>ZC12B3F45D</t>
  </si>
  <si>
    <t>Acquisto n. 4 telefoni cellulari</t>
  </si>
  <si>
    <t>Determina n. 793 del 20/12/2019</t>
  </si>
  <si>
    <t>Z752B49835</t>
  </si>
  <si>
    <t>Servizio di monitoraggio normativo e istituzionale (novembre 2019-febbraio 2020)</t>
  </si>
  <si>
    <t>Determina n. 14 del 14/01/2020</t>
  </si>
  <si>
    <t>ZC62B53D30</t>
  </si>
  <si>
    <t>Servizio di brokeraggio assicurativo</t>
  </si>
  <si>
    <t>Determina n. 794 del 20/12/2019</t>
  </si>
  <si>
    <t>Z6F2B5422C</t>
  </si>
  <si>
    <t>Determina n. 803 del 23/12/2019</t>
  </si>
  <si>
    <t>ZF12B5B4A1</t>
  </si>
  <si>
    <t>Montaggio cassaforte 1° piano edificio B</t>
  </si>
  <si>
    <t>Determina n. 804 del 23/12/2019</t>
  </si>
  <si>
    <t>ZCA2B71BC1</t>
  </si>
  <si>
    <t>Medico competente</t>
  </si>
  <si>
    <t>Determina n. 4 dell'08/01/2020</t>
  </si>
  <si>
    <t>Z6A2B78157</t>
  </si>
  <si>
    <t>Brindisi di Natale 2019</t>
  </si>
  <si>
    <t>Natalizi SrL</t>
  </si>
  <si>
    <t>Determina n. 30 del 15/01/2020</t>
  </si>
  <si>
    <t>Polizza Rc- Patrimoniale 31/12/2019 - 31/12/2020</t>
  </si>
  <si>
    <t>Nota CDG  del 28/10/2019</t>
  </si>
  <si>
    <t>81543931FB</t>
  </si>
  <si>
    <t>Polizza Globale fabbricati 31/12/2019 - 31/12/2020</t>
  </si>
  <si>
    <t>810373667F</t>
  </si>
  <si>
    <t>Polizza Infortuni 31/12/2019 - 31/12/2020</t>
  </si>
  <si>
    <t>UnipolSai Assicurazioni S.p.A</t>
  </si>
  <si>
    <t>00818570012 </t>
  </si>
  <si>
    <t>Consul. pratica 53/2017 irap 2013</t>
  </si>
  <si>
    <t>Contratti di forniture, beni e servizi
Anno 2019
Dati aggiornati al 31 Dicembre 2019</t>
  </si>
  <si>
    <t>x</t>
  </si>
  <si>
    <t>y</t>
  </si>
  <si>
    <t>Somma di y</t>
  </si>
  <si>
    <t>Etichette di riga</t>
  </si>
  <si>
    <t>(vuoto)</t>
  </si>
  <si>
    <t>Totale complessivo</t>
  </si>
  <si>
    <t>pagato per impegno nel 2019</t>
  </si>
  <si>
    <t>x2</t>
  </si>
  <si>
    <t>x3</t>
  </si>
  <si>
    <t>x4</t>
  </si>
  <si>
    <t>Somma di x4</t>
  </si>
  <si>
    <t>IMPORTO SOMME LIQUIDATE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</si>
</sst>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24"/>
      <color theme="1"/>
      <name val="Garamond"/>
      <family val="1"/>
    </font>
    <font>
      <sz val="14"/>
      <color theme="1"/>
      <name val="Garamond"/>
      <family val="1"/>
    </font>
    <font>
      <b/>
      <sz val="10"/>
      <color indexed="8"/>
      <name val="Garamond"/>
      <family val="1"/>
    </font>
    <font>
      <b/>
      <sz val="10"/>
      <color theme="1"/>
      <name val="Garamond"/>
      <family val="1"/>
    </font>
    <font>
      <sz val="9"/>
      <name val="Garamond"/>
      <family val="1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C5ED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206">
    <xf numFmtId="0" fontId="0" fillId="0" borderId="0"/>
    <xf numFmtId="43" fontId="5" fillId="0" borderId="0" applyFont="0" applyFill="0" applyBorder="0" applyAlignment="0" applyProtection="0"/>
    <xf numFmtId="0" fontId="5" fillId="0" borderId="0">
      <alignment vertical="center"/>
    </xf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2" fillId="0" borderId="0"/>
    <xf numFmtId="0" fontId="2" fillId="2" borderId="1" applyNumberFormat="0" applyFont="0" applyAlignment="0" applyProtection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19" borderId="0" applyNumberFormat="0" applyBorder="0" applyAlignment="0" applyProtection="0"/>
    <xf numFmtId="0" fontId="19" fillId="21" borderId="0" applyNumberFormat="0" applyBorder="0" applyAlignment="0" applyProtection="0"/>
    <xf numFmtId="0" fontId="19" fillId="23" borderId="0" applyNumberFormat="0" applyBorder="0" applyAlignment="0" applyProtection="0"/>
    <xf numFmtId="0" fontId="19" fillId="25" borderId="0" applyNumberFormat="0" applyBorder="0" applyAlignment="0" applyProtection="0"/>
    <xf numFmtId="0" fontId="19" fillId="27" borderId="0" applyNumberFormat="0" applyBorder="0" applyAlignment="0" applyProtection="0"/>
    <xf numFmtId="0" fontId="19" fillId="29" borderId="0" applyNumberFormat="0" applyBorder="0" applyAlignment="0" applyProtection="0"/>
    <xf numFmtId="0" fontId="19" fillId="18" borderId="0" applyNumberFormat="0" applyBorder="0" applyAlignment="0" applyProtection="0"/>
    <xf numFmtId="0" fontId="19" fillId="20" borderId="0" applyNumberFormat="0" applyBorder="0" applyAlignment="0" applyProtection="0"/>
    <xf numFmtId="0" fontId="19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6" borderId="0" applyNumberFormat="0" applyBorder="0" applyAlignment="0" applyProtection="0"/>
    <xf numFmtId="0" fontId="19" fillId="28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17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7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4" fillId="1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/>
    <xf numFmtId="0" fontId="4" fillId="0" borderId="2" xfId="0" applyFont="1" applyFill="1" applyBorder="1" applyAlignment="1"/>
    <xf numFmtId="0" fontId="4" fillId="0" borderId="2" xfId="0" applyFont="1" applyFill="1" applyBorder="1"/>
    <xf numFmtId="43" fontId="4" fillId="0" borderId="2" xfId="1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wrapText="1"/>
    </xf>
    <xf numFmtId="14" fontId="4" fillId="0" borderId="2" xfId="0" applyNumberFormat="1" applyFont="1" applyFill="1" applyBorder="1"/>
    <xf numFmtId="164" fontId="6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vertical="center"/>
    </xf>
    <xf numFmtId="164" fontId="6" fillId="0" borderId="2" xfId="0" quotePrefix="1" applyNumberFormat="1" applyFont="1" applyFill="1" applyBorder="1" applyAlignment="1">
      <alignment vertical="center"/>
    </xf>
    <xf numFmtId="0" fontId="0" fillId="0" borderId="0" xfId="0" applyFill="1"/>
    <xf numFmtId="0" fontId="4" fillId="0" borderId="2" xfId="0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/>
    </xf>
    <xf numFmtId="14" fontId="4" fillId="0" borderId="4" xfId="0" applyNumberFormat="1" applyFont="1" applyFill="1" applyBorder="1"/>
    <xf numFmtId="0" fontId="0" fillId="0" borderId="4" xfId="0" applyFill="1" applyBorder="1"/>
    <xf numFmtId="0" fontId="0" fillId="0" borderId="0" xfId="0" applyFill="1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/>
    <xf numFmtId="164" fontId="6" fillId="0" borderId="0" xfId="0" applyNumberFormat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4" fontId="4" fillId="0" borderId="0" xfId="0" applyNumberFormat="1" applyFont="1" applyFill="1" applyBorder="1"/>
    <xf numFmtId="14" fontId="4" fillId="0" borderId="5" xfId="0" applyNumberFormat="1" applyFont="1" applyFill="1" applyBorder="1"/>
    <xf numFmtId="4" fontId="4" fillId="0" borderId="2" xfId="0" applyNumberFormat="1" applyFont="1" applyFill="1" applyBorder="1"/>
    <xf numFmtId="0" fontId="0" fillId="0" borderId="0" xfId="0" applyAlignment="1"/>
    <xf numFmtId="0" fontId="0" fillId="0" borderId="0" xfId="0" applyAlignment="1">
      <alignment horizontal="right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49" fontId="10" fillId="0" borderId="2" xfId="16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1" fontId="11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30" borderId="2" xfId="2" applyNumberFormat="1" applyFont="1" applyFill="1" applyBorder="1" applyAlignment="1">
      <alignment vertical="center" wrapText="1"/>
    </xf>
    <xf numFmtId="0" fontId="4" fillId="30" borderId="2" xfId="2" applyNumberFormat="1" applyFont="1" applyFill="1" applyBorder="1" applyAlignment="1">
      <alignment horizontal="center" vertical="center" wrapText="1"/>
    </xf>
    <xf numFmtId="43" fontId="4" fillId="30" borderId="2" xfId="1" applyFont="1" applyFill="1" applyBorder="1" applyAlignment="1">
      <alignment horizontal="right" vertical="center" wrapText="1"/>
    </xf>
    <xf numFmtId="0" fontId="4" fillId="30" borderId="2" xfId="2" applyNumberFormat="1" applyFont="1" applyFill="1" applyBorder="1" applyAlignment="1">
      <alignment horizontal="right" vertical="center" wrapText="1"/>
    </xf>
    <xf numFmtId="0" fontId="4" fillId="31" borderId="2" xfId="0" applyFont="1" applyFill="1" applyBorder="1" applyAlignment="1">
      <alignment horizontal="left" vertical="center"/>
    </xf>
    <xf numFmtId="1" fontId="4" fillId="31" borderId="2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right" vertical="center"/>
    </xf>
    <xf numFmtId="14" fontId="4" fillId="0" borderId="2" xfId="0" applyNumberFormat="1" applyFont="1" applyBorder="1"/>
    <xf numFmtId="0" fontId="4" fillId="0" borderId="2" xfId="0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14" fontId="4" fillId="32" borderId="2" xfId="0" applyNumberFormat="1" applyFont="1" applyFill="1" applyBorder="1" applyAlignment="1">
      <alignment horizontal="right"/>
    </xf>
    <xf numFmtId="14" fontId="4" fillId="32" borderId="2" xfId="0" applyNumberFormat="1" applyFont="1" applyFill="1" applyBorder="1"/>
    <xf numFmtId="0" fontId="4" fillId="33" borderId="0" xfId="0" applyFont="1" applyFill="1"/>
    <xf numFmtId="164" fontId="6" fillId="0" borderId="2" xfId="0" quotePrefix="1" applyNumberFormat="1" applyFont="1" applyFill="1" applyBorder="1" applyAlignment="1">
      <alignment horizontal="right" vertical="center"/>
    </xf>
    <xf numFmtId="0" fontId="20" fillId="0" borderId="0" xfId="0" applyFont="1"/>
    <xf numFmtId="0" fontId="4" fillId="0" borderId="2" xfId="0" applyFont="1" applyBorder="1" applyAlignment="1">
      <alignment horizontal="left" vertical="center" wrapText="1"/>
    </xf>
    <xf numFmtId="0" fontId="4" fillId="34" borderId="0" xfId="0" applyFont="1" applyFill="1"/>
    <xf numFmtId="0" fontId="4" fillId="32" borderId="2" xfId="0" applyFont="1" applyFill="1" applyBorder="1"/>
    <xf numFmtId="164" fontId="6" fillId="0" borderId="2" xfId="0" applyNumberFormat="1" applyFont="1" applyBorder="1" applyAlignment="1">
      <alignment vertical="center"/>
    </xf>
    <xf numFmtId="0" fontId="4" fillId="0" borderId="7" xfId="0" applyFont="1" applyFill="1" applyBorder="1" applyAlignment="1">
      <alignment wrapText="1"/>
    </xf>
    <xf numFmtId="0" fontId="4" fillId="0" borderId="3" xfId="0" applyFont="1" applyFill="1" applyBorder="1" applyAlignment="1"/>
    <xf numFmtId="0" fontId="4" fillId="35" borderId="0" xfId="0" applyFont="1" applyFill="1"/>
    <xf numFmtId="0" fontId="4" fillId="35" borderId="2" xfId="0" applyFont="1" applyFill="1" applyBorder="1" applyAlignment="1"/>
    <xf numFmtId="0" fontId="4" fillId="35" borderId="2" xfId="0" applyFont="1" applyFill="1" applyBorder="1"/>
    <xf numFmtId="1" fontId="4" fillId="35" borderId="2" xfId="0" applyNumberFormat="1" applyFont="1" applyFill="1" applyBorder="1" applyAlignment="1">
      <alignment horizontal="left"/>
    </xf>
    <xf numFmtId="164" fontId="6" fillId="35" borderId="2" xfId="0" quotePrefix="1" applyNumberFormat="1" applyFont="1" applyFill="1" applyBorder="1" applyAlignment="1">
      <alignment vertical="center"/>
    </xf>
    <xf numFmtId="43" fontId="4" fillId="35" borderId="2" xfId="1" applyFont="1" applyFill="1" applyBorder="1" applyAlignment="1">
      <alignment horizontal="right"/>
    </xf>
    <xf numFmtId="14" fontId="4" fillId="35" borderId="2" xfId="0" applyNumberFormat="1" applyFont="1" applyFill="1" applyBorder="1" applyAlignment="1">
      <alignment horizontal="right"/>
    </xf>
    <xf numFmtId="4" fontId="4" fillId="35" borderId="2" xfId="0" applyNumberFormat="1" applyFont="1" applyFill="1" applyBorder="1" applyAlignment="1">
      <alignment horizontal="right"/>
    </xf>
    <xf numFmtId="14" fontId="4" fillId="35" borderId="2" xfId="0" applyNumberFormat="1" applyFont="1" applyFill="1" applyBorder="1"/>
    <xf numFmtId="164" fontId="6" fillId="0" borderId="2" xfId="0" quotePrefix="1" applyNumberFormat="1" applyFont="1" applyFill="1" applyBorder="1" applyAlignment="1">
      <alignment horizontal="right" vertical="top"/>
    </xf>
    <xf numFmtId="1" fontId="4" fillId="0" borderId="2" xfId="0" applyNumberFormat="1" applyFont="1" applyBorder="1" applyAlignment="1">
      <alignment horizontal="left"/>
    </xf>
    <xf numFmtId="43" fontId="4" fillId="0" borderId="2" xfId="1" applyFont="1" applyFill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43" fontId="4" fillId="0" borderId="2" xfId="1" applyFont="1" applyBorder="1" applyAlignment="1">
      <alignment horizontal="right"/>
    </xf>
    <xf numFmtId="164" fontId="6" fillId="35" borderId="2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right" vertical="center"/>
    </xf>
    <xf numFmtId="14" fontId="4" fillId="0" borderId="2" xfId="0" applyNumberFormat="1" applyFont="1" applyFill="1" applyBorder="1" applyAlignment="1">
      <alignment horizontal="left" vertical="center"/>
    </xf>
    <xf numFmtId="2" fontId="4" fillId="0" borderId="2" xfId="0" applyNumberFormat="1" applyFont="1" applyFill="1" applyBorder="1"/>
    <xf numFmtId="1" fontId="4" fillId="31" borderId="2" xfId="0" applyNumberFormat="1" applyFont="1" applyFill="1" applyBorder="1" applyAlignment="1">
      <alignment horizontal="left" vertical="center" wrapText="1"/>
    </xf>
    <xf numFmtId="14" fontId="4" fillId="0" borderId="2" xfId="1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left"/>
    </xf>
    <xf numFmtId="0" fontId="4" fillId="31" borderId="2" xfId="0" applyFont="1" applyFill="1" applyBorder="1" applyAlignment="1">
      <alignment horizontal="left"/>
    </xf>
    <xf numFmtId="1" fontId="4" fillId="31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/>
    <xf numFmtId="4" fontId="4" fillId="36" borderId="2" xfId="0" applyNumberFormat="1" applyFont="1" applyFill="1" applyBorder="1" applyAlignment="1">
      <alignment horizontal="right"/>
    </xf>
    <xf numFmtId="0" fontId="4" fillId="37" borderId="2" xfId="0" applyFont="1" applyFill="1" applyBorder="1" applyAlignment="1"/>
    <xf numFmtId="0" fontId="4" fillId="37" borderId="2" xfId="0" applyFont="1" applyFill="1" applyBorder="1" applyAlignment="1">
      <alignment horizontal="left"/>
    </xf>
    <xf numFmtId="1" fontId="4" fillId="37" borderId="2" xfId="0" applyNumberFormat="1" applyFont="1" applyFill="1" applyBorder="1" applyAlignment="1">
      <alignment horizontal="left"/>
    </xf>
    <xf numFmtId="0" fontId="4" fillId="37" borderId="2" xfId="0" applyFont="1" applyFill="1" applyBorder="1" applyAlignment="1">
      <alignment wrapText="1"/>
    </xf>
    <xf numFmtId="0" fontId="22" fillId="0" borderId="0" xfId="0" applyFont="1"/>
    <xf numFmtId="0" fontId="4" fillId="32" borderId="2" xfId="0" applyFont="1" applyFill="1" applyBorder="1" applyAlignment="1">
      <alignment wrapText="1"/>
    </xf>
    <xf numFmtId="164" fontId="6" fillId="0" borderId="2" xfId="0" applyNumberFormat="1" applyFont="1" applyFill="1" applyBorder="1" applyAlignment="1">
      <alignment horizontal="left" vertical="center"/>
    </xf>
    <xf numFmtId="164" fontId="6" fillId="0" borderId="2" xfId="0" quotePrefix="1" applyNumberFormat="1" applyFont="1" applyFill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right"/>
    </xf>
    <xf numFmtId="0" fontId="4" fillId="37" borderId="2" xfId="0" applyFont="1" applyFill="1" applyBorder="1" applyAlignment="1">
      <alignment horizontal="left" vertical="center"/>
    </xf>
    <xf numFmtId="1" fontId="4" fillId="37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4" fillId="33" borderId="2" xfId="0" applyFont="1" applyFill="1" applyBorder="1"/>
    <xf numFmtId="164" fontId="6" fillId="33" borderId="2" xfId="0" applyNumberFormat="1" applyFont="1" applyFill="1" applyBorder="1" applyAlignment="1">
      <alignment vertical="center"/>
    </xf>
    <xf numFmtId="164" fontId="6" fillId="33" borderId="2" xfId="0" applyNumberFormat="1" applyFont="1" applyFill="1" applyBorder="1" applyAlignment="1">
      <alignment horizontal="right" vertical="top"/>
    </xf>
    <xf numFmtId="0" fontId="4" fillId="31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right" vertical="center" wrapText="1"/>
    </xf>
    <xf numFmtId="14" fontId="11" fillId="0" borderId="2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14" fontId="11" fillId="0" borderId="2" xfId="0" applyNumberFormat="1" applyFont="1" applyFill="1" applyBorder="1" applyAlignment="1">
      <alignment vertical="center" wrapText="1"/>
    </xf>
    <xf numFmtId="0" fontId="3" fillId="0" borderId="0" xfId="0" applyFont="1"/>
    <xf numFmtId="49" fontId="9" fillId="0" borderId="2" xfId="16" applyNumberFormat="1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9" fontId="9" fillId="0" borderId="2" xfId="16" applyNumberFormat="1" applyFont="1" applyFill="1" applyBorder="1" applyAlignment="1">
      <alignment horizontal="center" vertical="center" wrapText="1"/>
    </xf>
    <xf numFmtId="49" fontId="10" fillId="0" borderId="2" xfId="16" applyNumberFormat="1" applyFont="1" applyFill="1" applyBorder="1" applyAlignment="1">
      <alignment horizontal="left" vertical="center" wrapText="1"/>
    </xf>
    <xf numFmtId="0" fontId="9" fillId="0" borderId="2" xfId="16" applyFont="1" applyFill="1" applyBorder="1" applyAlignment="1">
      <alignment vertical="center" wrapText="1"/>
    </xf>
    <xf numFmtId="43" fontId="10" fillId="0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9" fontId="7" fillId="0" borderId="0" xfId="16" applyNumberFormat="1" applyFont="1" applyFill="1" applyBorder="1" applyAlignment="1">
      <alignment horizontal="center" vertical="center" wrapText="1"/>
    </xf>
    <xf numFmtId="49" fontId="8" fillId="0" borderId="6" xfId="16" applyNumberFormat="1" applyFont="1" applyFill="1" applyBorder="1" applyAlignment="1">
      <alignment horizontal="center" vertical="center" wrapText="1"/>
    </xf>
  </cellXfs>
  <cellStyles count="2206">
    <cellStyle name="20% - Colore 1 10" xfId="20"/>
    <cellStyle name="20% - Colore 1 10 2" xfId="21"/>
    <cellStyle name="20% - Colore 1 100" xfId="22"/>
    <cellStyle name="20% - Colore 1 101" xfId="23"/>
    <cellStyle name="20% - Colore 1 11" xfId="24"/>
    <cellStyle name="20% - Colore 1 11 2" xfId="25"/>
    <cellStyle name="20% - Colore 1 12" xfId="26"/>
    <cellStyle name="20% - Colore 1 12 2" xfId="27"/>
    <cellStyle name="20% - Colore 1 13" xfId="28"/>
    <cellStyle name="20% - Colore 1 13 2" xfId="29"/>
    <cellStyle name="20% - Colore 1 14" xfId="30"/>
    <cellStyle name="20% - Colore 1 14 2" xfId="31"/>
    <cellStyle name="20% - Colore 1 15" xfId="32"/>
    <cellStyle name="20% - Colore 1 15 2" xfId="33"/>
    <cellStyle name="20% - Colore 1 16" xfId="34"/>
    <cellStyle name="20% - Colore 1 16 2" xfId="35"/>
    <cellStyle name="20% - Colore 1 17" xfId="36"/>
    <cellStyle name="20% - Colore 1 17 2" xfId="37"/>
    <cellStyle name="20% - Colore 1 18" xfId="38"/>
    <cellStyle name="20% - Colore 1 18 2" xfId="39"/>
    <cellStyle name="20% - Colore 1 19" xfId="40"/>
    <cellStyle name="20% - Colore 1 19 2" xfId="41"/>
    <cellStyle name="20% - Colore 1 2" xfId="3"/>
    <cellStyle name="20% - Colore 1 2 2" xfId="42"/>
    <cellStyle name="20% - Colore 1 2 3" xfId="43"/>
    <cellStyle name="20% - Colore 1 20" xfId="44"/>
    <cellStyle name="20% - Colore 1 20 2" xfId="45"/>
    <cellStyle name="20% - Colore 1 21" xfId="46"/>
    <cellStyle name="20% - Colore 1 21 2" xfId="47"/>
    <cellStyle name="20% - Colore 1 22" xfId="48"/>
    <cellStyle name="20% - Colore 1 22 2" xfId="49"/>
    <cellStyle name="20% - Colore 1 23" xfId="50"/>
    <cellStyle name="20% - Colore 1 23 2" xfId="51"/>
    <cellStyle name="20% - Colore 1 24" xfId="52"/>
    <cellStyle name="20% - Colore 1 24 2" xfId="53"/>
    <cellStyle name="20% - Colore 1 25" xfId="54"/>
    <cellStyle name="20% - Colore 1 25 2" xfId="55"/>
    <cellStyle name="20% - Colore 1 26" xfId="56"/>
    <cellStyle name="20% - Colore 1 26 2" xfId="57"/>
    <cellStyle name="20% - Colore 1 27" xfId="58"/>
    <cellStyle name="20% - Colore 1 27 2" xfId="59"/>
    <cellStyle name="20% - Colore 1 28" xfId="60"/>
    <cellStyle name="20% - Colore 1 28 2" xfId="61"/>
    <cellStyle name="20% - Colore 1 29" xfId="62"/>
    <cellStyle name="20% - Colore 1 29 2" xfId="63"/>
    <cellStyle name="20% - Colore 1 3" xfId="64"/>
    <cellStyle name="20% - Colore 1 3 2" xfId="65"/>
    <cellStyle name="20% - Colore 1 3 3" xfId="66"/>
    <cellStyle name="20% - Colore 1 30" xfId="67"/>
    <cellStyle name="20% - Colore 1 30 2" xfId="68"/>
    <cellStyle name="20% - Colore 1 31" xfId="69"/>
    <cellStyle name="20% - Colore 1 31 2" xfId="70"/>
    <cellStyle name="20% - Colore 1 32" xfId="71"/>
    <cellStyle name="20% - Colore 1 32 2" xfId="72"/>
    <cellStyle name="20% - Colore 1 33" xfId="73"/>
    <cellStyle name="20% - Colore 1 33 2" xfId="74"/>
    <cellStyle name="20% - Colore 1 34" xfId="75"/>
    <cellStyle name="20% - Colore 1 34 2" xfId="76"/>
    <cellStyle name="20% - Colore 1 35" xfId="77"/>
    <cellStyle name="20% - Colore 1 35 2" xfId="78"/>
    <cellStyle name="20% - Colore 1 36" xfId="79"/>
    <cellStyle name="20% - Colore 1 36 2" xfId="80"/>
    <cellStyle name="20% - Colore 1 37" xfId="81"/>
    <cellStyle name="20% - Colore 1 37 2" xfId="82"/>
    <cellStyle name="20% - Colore 1 38" xfId="83"/>
    <cellStyle name="20% - Colore 1 38 2" xfId="84"/>
    <cellStyle name="20% - Colore 1 39" xfId="85"/>
    <cellStyle name="20% - Colore 1 39 2" xfId="86"/>
    <cellStyle name="20% - Colore 1 4" xfId="87"/>
    <cellStyle name="20% - Colore 1 4 2" xfId="88"/>
    <cellStyle name="20% - Colore 1 4 3" xfId="89"/>
    <cellStyle name="20% - Colore 1 40" xfId="90"/>
    <cellStyle name="20% - Colore 1 40 2" xfId="91"/>
    <cellStyle name="20% - Colore 1 41" xfId="92"/>
    <cellStyle name="20% - Colore 1 41 2" xfId="93"/>
    <cellStyle name="20% - Colore 1 42" xfId="94"/>
    <cellStyle name="20% - Colore 1 42 2" xfId="95"/>
    <cellStyle name="20% - Colore 1 43" xfId="96"/>
    <cellStyle name="20% - Colore 1 43 2" xfId="97"/>
    <cellStyle name="20% - Colore 1 44" xfId="98"/>
    <cellStyle name="20% - Colore 1 44 2" xfId="99"/>
    <cellStyle name="20% - Colore 1 45" xfId="100"/>
    <cellStyle name="20% - Colore 1 46" xfId="101"/>
    <cellStyle name="20% - Colore 1 47" xfId="102"/>
    <cellStyle name="20% - Colore 1 48" xfId="103"/>
    <cellStyle name="20% - Colore 1 49" xfId="104"/>
    <cellStyle name="20% - Colore 1 5" xfId="105"/>
    <cellStyle name="20% - Colore 1 5 2" xfId="106"/>
    <cellStyle name="20% - Colore 1 50" xfId="107"/>
    <cellStyle name="20% - Colore 1 51" xfId="108"/>
    <cellStyle name="20% - Colore 1 52" xfId="109"/>
    <cellStyle name="20% - Colore 1 53" xfId="110"/>
    <cellStyle name="20% - Colore 1 54" xfId="111"/>
    <cellStyle name="20% - Colore 1 55" xfId="112"/>
    <cellStyle name="20% - Colore 1 56" xfId="113"/>
    <cellStyle name="20% - Colore 1 57" xfId="114"/>
    <cellStyle name="20% - Colore 1 58" xfId="115"/>
    <cellStyle name="20% - Colore 1 59" xfId="116"/>
    <cellStyle name="20% - Colore 1 6" xfId="117"/>
    <cellStyle name="20% - Colore 1 6 2" xfId="118"/>
    <cellStyle name="20% - Colore 1 60" xfId="119"/>
    <cellStyle name="20% - Colore 1 61" xfId="120"/>
    <cellStyle name="20% - Colore 1 62" xfId="121"/>
    <cellStyle name="20% - Colore 1 63" xfId="122"/>
    <cellStyle name="20% - Colore 1 64" xfId="123"/>
    <cellStyle name="20% - Colore 1 65" xfId="124"/>
    <cellStyle name="20% - Colore 1 66" xfId="125"/>
    <cellStyle name="20% - Colore 1 67" xfId="126"/>
    <cellStyle name="20% - Colore 1 68" xfId="127"/>
    <cellStyle name="20% - Colore 1 69" xfId="128"/>
    <cellStyle name="20% - Colore 1 7" xfId="129"/>
    <cellStyle name="20% - Colore 1 7 2" xfId="130"/>
    <cellStyle name="20% - Colore 1 70" xfId="131"/>
    <cellStyle name="20% - Colore 1 71" xfId="132"/>
    <cellStyle name="20% - Colore 1 72" xfId="133"/>
    <cellStyle name="20% - Colore 1 73" xfId="134"/>
    <cellStyle name="20% - Colore 1 74" xfId="135"/>
    <cellStyle name="20% - Colore 1 75" xfId="136"/>
    <cellStyle name="20% - Colore 1 76" xfId="137"/>
    <cellStyle name="20% - Colore 1 77" xfId="138"/>
    <cellStyle name="20% - Colore 1 78" xfId="139"/>
    <cellStyle name="20% - Colore 1 79" xfId="140"/>
    <cellStyle name="20% - Colore 1 8" xfId="141"/>
    <cellStyle name="20% - Colore 1 8 2" xfId="142"/>
    <cellStyle name="20% - Colore 1 80" xfId="143"/>
    <cellStyle name="20% - Colore 1 81" xfId="144"/>
    <cellStyle name="20% - Colore 1 82" xfId="145"/>
    <cellStyle name="20% - Colore 1 83" xfId="146"/>
    <cellStyle name="20% - Colore 1 84" xfId="147"/>
    <cellStyle name="20% - Colore 1 85" xfId="148"/>
    <cellStyle name="20% - Colore 1 86" xfId="149"/>
    <cellStyle name="20% - Colore 1 87" xfId="150"/>
    <cellStyle name="20% - Colore 1 88" xfId="151"/>
    <cellStyle name="20% - Colore 1 89" xfId="152"/>
    <cellStyle name="20% - Colore 1 9" xfId="153"/>
    <cellStyle name="20% - Colore 1 9 2" xfId="154"/>
    <cellStyle name="20% - Colore 1 90" xfId="155"/>
    <cellStyle name="20% - Colore 1 91" xfId="156"/>
    <cellStyle name="20% - Colore 1 92" xfId="157"/>
    <cellStyle name="20% - Colore 1 93" xfId="158"/>
    <cellStyle name="20% - Colore 1 94" xfId="159"/>
    <cellStyle name="20% - Colore 1 95" xfId="160"/>
    <cellStyle name="20% - Colore 1 96" xfId="161"/>
    <cellStyle name="20% - Colore 1 97" xfId="162"/>
    <cellStyle name="20% - Colore 1 98" xfId="163"/>
    <cellStyle name="20% - Colore 1 99" xfId="164"/>
    <cellStyle name="20% - Colore 2 10" xfId="165"/>
    <cellStyle name="20% - Colore 2 10 2" xfId="166"/>
    <cellStyle name="20% - Colore 2 100" xfId="167"/>
    <cellStyle name="20% - Colore 2 101" xfId="168"/>
    <cellStyle name="20% - Colore 2 11" xfId="169"/>
    <cellStyle name="20% - Colore 2 11 2" xfId="170"/>
    <cellStyle name="20% - Colore 2 12" xfId="171"/>
    <cellStyle name="20% - Colore 2 12 2" xfId="172"/>
    <cellStyle name="20% - Colore 2 13" xfId="173"/>
    <cellStyle name="20% - Colore 2 13 2" xfId="174"/>
    <cellStyle name="20% - Colore 2 14" xfId="175"/>
    <cellStyle name="20% - Colore 2 14 2" xfId="176"/>
    <cellStyle name="20% - Colore 2 15" xfId="177"/>
    <cellStyle name="20% - Colore 2 15 2" xfId="178"/>
    <cellStyle name="20% - Colore 2 16" xfId="179"/>
    <cellStyle name="20% - Colore 2 16 2" xfId="180"/>
    <cellStyle name="20% - Colore 2 17" xfId="181"/>
    <cellStyle name="20% - Colore 2 17 2" xfId="182"/>
    <cellStyle name="20% - Colore 2 18" xfId="183"/>
    <cellStyle name="20% - Colore 2 18 2" xfId="184"/>
    <cellStyle name="20% - Colore 2 19" xfId="185"/>
    <cellStyle name="20% - Colore 2 19 2" xfId="186"/>
    <cellStyle name="20% - Colore 2 2" xfId="4"/>
    <cellStyle name="20% - Colore 2 2 2" xfId="187"/>
    <cellStyle name="20% - Colore 2 2 3" xfId="188"/>
    <cellStyle name="20% - Colore 2 20" xfId="189"/>
    <cellStyle name="20% - Colore 2 20 2" xfId="190"/>
    <cellStyle name="20% - Colore 2 21" xfId="191"/>
    <cellStyle name="20% - Colore 2 21 2" xfId="192"/>
    <cellStyle name="20% - Colore 2 22" xfId="193"/>
    <cellStyle name="20% - Colore 2 22 2" xfId="194"/>
    <cellStyle name="20% - Colore 2 23" xfId="195"/>
    <cellStyle name="20% - Colore 2 23 2" xfId="196"/>
    <cellStyle name="20% - Colore 2 24" xfId="197"/>
    <cellStyle name="20% - Colore 2 24 2" xfId="198"/>
    <cellStyle name="20% - Colore 2 25" xfId="199"/>
    <cellStyle name="20% - Colore 2 25 2" xfId="200"/>
    <cellStyle name="20% - Colore 2 26" xfId="201"/>
    <cellStyle name="20% - Colore 2 26 2" xfId="202"/>
    <cellStyle name="20% - Colore 2 27" xfId="203"/>
    <cellStyle name="20% - Colore 2 27 2" xfId="204"/>
    <cellStyle name="20% - Colore 2 28" xfId="205"/>
    <cellStyle name="20% - Colore 2 28 2" xfId="206"/>
    <cellStyle name="20% - Colore 2 29" xfId="207"/>
    <cellStyle name="20% - Colore 2 29 2" xfId="208"/>
    <cellStyle name="20% - Colore 2 3" xfId="209"/>
    <cellStyle name="20% - Colore 2 3 2" xfId="210"/>
    <cellStyle name="20% - Colore 2 3 3" xfId="211"/>
    <cellStyle name="20% - Colore 2 30" xfId="212"/>
    <cellStyle name="20% - Colore 2 30 2" xfId="213"/>
    <cellStyle name="20% - Colore 2 31" xfId="214"/>
    <cellStyle name="20% - Colore 2 31 2" xfId="215"/>
    <cellStyle name="20% - Colore 2 32" xfId="216"/>
    <cellStyle name="20% - Colore 2 32 2" xfId="217"/>
    <cellStyle name="20% - Colore 2 33" xfId="218"/>
    <cellStyle name="20% - Colore 2 33 2" xfId="219"/>
    <cellStyle name="20% - Colore 2 34" xfId="220"/>
    <cellStyle name="20% - Colore 2 34 2" xfId="221"/>
    <cellStyle name="20% - Colore 2 35" xfId="222"/>
    <cellStyle name="20% - Colore 2 35 2" xfId="223"/>
    <cellStyle name="20% - Colore 2 36" xfId="224"/>
    <cellStyle name="20% - Colore 2 36 2" xfId="225"/>
    <cellStyle name="20% - Colore 2 37" xfId="226"/>
    <cellStyle name="20% - Colore 2 37 2" xfId="227"/>
    <cellStyle name="20% - Colore 2 38" xfId="228"/>
    <cellStyle name="20% - Colore 2 38 2" xfId="229"/>
    <cellStyle name="20% - Colore 2 39" xfId="230"/>
    <cellStyle name="20% - Colore 2 39 2" xfId="231"/>
    <cellStyle name="20% - Colore 2 4" xfId="232"/>
    <cellStyle name="20% - Colore 2 4 2" xfId="233"/>
    <cellStyle name="20% - Colore 2 4 3" xfId="234"/>
    <cellStyle name="20% - Colore 2 40" xfId="235"/>
    <cellStyle name="20% - Colore 2 40 2" xfId="236"/>
    <cellStyle name="20% - Colore 2 41" xfId="237"/>
    <cellStyle name="20% - Colore 2 41 2" xfId="238"/>
    <cellStyle name="20% - Colore 2 42" xfId="239"/>
    <cellStyle name="20% - Colore 2 42 2" xfId="240"/>
    <cellStyle name="20% - Colore 2 43" xfId="241"/>
    <cellStyle name="20% - Colore 2 43 2" xfId="242"/>
    <cellStyle name="20% - Colore 2 44" xfId="243"/>
    <cellStyle name="20% - Colore 2 44 2" xfId="244"/>
    <cellStyle name="20% - Colore 2 45" xfId="245"/>
    <cellStyle name="20% - Colore 2 46" xfId="246"/>
    <cellStyle name="20% - Colore 2 47" xfId="247"/>
    <cellStyle name="20% - Colore 2 48" xfId="248"/>
    <cellStyle name="20% - Colore 2 49" xfId="249"/>
    <cellStyle name="20% - Colore 2 5" xfId="250"/>
    <cellStyle name="20% - Colore 2 5 2" xfId="251"/>
    <cellStyle name="20% - Colore 2 50" xfId="252"/>
    <cellStyle name="20% - Colore 2 51" xfId="253"/>
    <cellStyle name="20% - Colore 2 52" xfId="254"/>
    <cellStyle name="20% - Colore 2 53" xfId="255"/>
    <cellStyle name="20% - Colore 2 54" xfId="256"/>
    <cellStyle name="20% - Colore 2 55" xfId="257"/>
    <cellStyle name="20% - Colore 2 56" xfId="258"/>
    <cellStyle name="20% - Colore 2 57" xfId="259"/>
    <cellStyle name="20% - Colore 2 58" xfId="260"/>
    <cellStyle name="20% - Colore 2 59" xfId="261"/>
    <cellStyle name="20% - Colore 2 6" xfId="262"/>
    <cellStyle name="20% - Colore 2 6 2" xfId="263"/>
    <cellStyle name="20% - Colore 2 60" xfId="264"/>
    <cellStyle name="20% - Colore 2 61" xfId="265"/>
    <cellStyle name="20% - Colore 2 62" xfId="266"/>
    <cellStyle name="20% - Colore 2 63" xfId="267"/>
    <cellStyle name="20% - Colore 2 64" xfId="268"/>
    <cellStyle name="20% - Colore 2 65" xfId="269"/>
    <cellStyle name="20% - Colore 2 66" xfId="270"/>
    <cellStyle name="20% - Colore 2 67" xfId="271"/>
    <cellStyle name="20% - Colore 2 68" xfId="272"/>
    <cellStyle name="20% - Colore 2 69" xfId="273"/>
    <cellStyle name="20% - Colore 2 7" xfId="274"/>
    <cellStyle name="20% - Colore 2 7 2" xfId="275"/>
    <cellStyle name="20% - Colore 2 70" xfId="276"/>
    <cellStyle name="20% - Colore 2 71" xfId="277"/>
    <cellStyle name="20% - Colore 2 72" xfId="278"/>
    <cellStyle name="20% - Colore 2 73" xfId="279"/>
    <cellStyle name="20% - Colore 2 74" xfId="280"/>
    <cellStyle name="20% - Colore 2 75" xfId="281"/>
    <cellStyle name="20% - Colore 2 76" xfId="282"/>
    <cellStyle name="20% - Colore 2 77" xfId="283"/>
    <cellStyle name="20% - Colore 2 78" xfId="284"/>
    <cellStyle name="20% - Colore 2 79" xfId="285"/>
    <cellStyle name="20% - Colore 2 8" xfId="286"/>
    <cellStyle name="20% - Colore 2 8 2" xfId="287"/>
    <cellStyle name="20% - Colore 2 80" xfId="288"/>
    <cellStyle name="20% - Colore 2 81" xfId="289"/>
    <cellStyle name="20% - Colore 2 82" xfId="290"/>
    <cellStyle name="20% - Colore 2 83" xfId="291"/>
    <cellStyle name="20% - Colore 2 84" xfId="292"/>
    <cellStyle name="20% - Colore 2 85" xfId="293"/>
    <cellStyle name="20% - Colore 2 86" xfId="294"/>
    <cellStyle name="20% - Colore 2 87" xfId="295"/>
    <cellStyle name="20% - Colore 2 88" xfId="296"/>
    <cellStyle name="20% - Colore 2 89" xfId="297"/>
    <cellStyle name="20% - Colore 2 9" xfId="298"/>
    <cellStyle name="20% - Colore 2 9 2" xfId="299"/>
    <cellStyle name="20% - Colore 2 90" xfId="300"/>
    <cellStyle name="20% - Colore 2 91" xfId="301"/>
    <cellStyle name="20% - Colore 2 92" xfId="302"/>
    <cellStyle name="20% - Colore 2 93" xfId="303"/>
    <cellStyle name="20% - Colore 2 94" xfId="304"/>
    <cellStyle name="20% - Colore 2 95" xfId="305"/>
    <cellStyle name="20% - Colore 2 96" xfId="306"/>
    <cellStyle name="20% - Colore 2 97" xfId="307"/>
    <cellStyle name="20% - Colore 2 98" xfId="308"/>
    <cellStyle name="20% - Colore 2 99" xfId="309"/>
    <cellStyle name="20% - Colore 3 10" xfId="310"/>
    <cellStyle name="20% - Colore 3 10 2" xfId="311"/>
    <cellStyle name="20% - Colore 3 100" xfId="312"/>
    <cellStyle name="20% - Colore 3 101" xfId="313"/>
    <cellStyle name="20% - Colore 3 11" xfId="314"/>
    <cellStyle name="20% - Colore 3 11 2" xfId="315"/>
    <cellStyle name="20% - Colore 3 12" xfId="316"/>
    <cellStyle name="20% - Colore 3 12 2" xfId="317"/>
    <cellStyle name="20% - Colore 3 13" xfId="318"/>
    <cellStyle name="20% - Colore 3 13 2" xfId="319"/>
    <cellStyle name="20% - Colore 3 14" xfId="320"/>
    <cellStyle name="20% - Colore 3 14 2" xfId="321"/>
    <cellStyle name="20% - Colore 3 15" xfId="322"/>
    <cellStyle name="20% - Colore 3 15 2" xfId="323"/>
    <cellStyle name="20% - Colore 3 16" xfId="324"/>
    <cellStyle name="20% - Colore 3 16 2" xfId="325"/>
    <cellStyle name="20% - Colore 3 17" xfId="326"/>
    <cellStyle name="20% - Colore 3 17 2" xfId="327"/>
    <cellStyle name="20% - Colore 3 18" xfId="328"/>
    <cellStyle name="20% - Colore 3 18 2" xfId="329"/>
    <cellStyle name="20% - Colore 3 19" xfId="330"/>
    <cellStyle name="20% - Colore 3 19 2" xfId="331"/>
    <cellStyle name="20% - Colore 3 2" xfId="5"/>
    <cellStyle name="20% - Colore 3 2 2" xfId="332"/>
    <cellStyle name="20% - Colore 3 2 3" xfId="333"/>
    <cellStyle name="20% - Colore 3 20" xfId="334"/>
    <cellStyle name="20% - Colore 3 20 2" xfId="335"/>
    <cellStyle name="20% - Colore 3 21" xfId="336"/>
    <cellStyle name="20% - Colore 3 21 2" xfId="337"/>
    <cellStyle name="20% - Colore 3 22" xfId="338"/>
    <cellStyle name="20% - Colore 3 22 2" xfId="339"/>
    <cellStyle name="20% - Colore 3 23" xfId="340"/>
    <cellStyle name="20% - Colore 3 23 2" xfId="341"/>
    <cellStyle name="20% - Colore 3 24" xfId="342"/>
    <cellStyle name="20% - Colore 3 24 2" xfId="343"/>
    <cellStyle name="20% - Colore 3 25" xfId="344"/>
    <cellStyle name="20% - Colore 3 25 2" xfId="345"/>
    <cellStyle name="20% - Colore 3 26" xfId="346"/>
    <cellStyle name="20% - Colore 3 26 2" xfId="347"/>
    <cellStyle name="20% - Colore 3 27" xfId="348"/>
    <cellStyle name="20% - Colore 3 27 2" xfId="349"/>
    <cellStyle name="20% - Colore 3 28" xfId="350"/>
    <cellStyle name="20% - Colore 3 28 2" xfId="351"/>
    <cellStyle name="20% - Colore 3 29" xfId="352"/>
    <cellStyle name="20% - Colore 3 29 2" xfId="353"/>
    <cellStyle name="20% - Colore 3 3" xfId="354"/>
    <cellStyle name="20% - Colore 3 3 2" xfId="355"/>
    <cellStyle name="20% - Colore 3 3 3" xfId="356"/>
    <cellStyle name="20% - Colore 3 30" xfId="357"/>
    <cellStyle name="20% - Colore 3 30 2" xfId="358"/>
    <cellStyle name="20% - Colore 3 31" xfId="359"/>
    <cellStyle name="20% - Colore 3 31 2" xfId="360"/>
    <cellStyle name="20% - Colore 3 32" xfId="361"/>
    <cellStyle name="20% - Colore 3 32 2" xfId="362"/>
    <cellStyle name="20% - Colore 3 33" xfId="363"/>
    <cellStyle name="20% - Colore 3 33 2" xfId="364"/>
    <cellStyle name="20% - Colore 3 34" xfId="365"/>
    <cellStyle name="20% - Colore 3 34 2" xfId="366"/>
    <cellStyle name="20% - Colore 3 35" xfId="367"/>
    <cellStyle name="20% - Colore 3 35 2" xfId="368"/>
    <cellStyle name="20% - Colore 3 36" xfId="369"/>
    <cellStyle name="20% - Colore 3 36 2" xfId="370"/>
    <cellStyle name="20% - Colore 3 37" xfId="371"/>
    <cellStyle name="20% - Colore 3 37 2" xfId="372"/>
    <cellStyle name="20% - Colore 3 38" xfId="373"/>
    <cellStyle name="20% - Colore 3 38 2" xfId="374"/>
    <cellStyle name="20% - Colore 3 39" xfId="375"/>
    <cellStyle name="20% - Colore 3 39 2" xfId="376"/>
    <cellStyle name="20% - Colore 3 4" xfId="377"/>
    <cellStyle name="20% - Colore 3 4 2" xfId="378"/>
    <cellStyle name="20% - Colore 3 4 3" xfId="379"/>
    <cellStyle name="20% - Colore 3 40" xfId="380"/>
    <cellStyle name="20% - Colore 3 40 2" xfId="381"/>
    <cellStyle name="20% - Colore 3 41" xfId="382"/>
    <cellStyle name="20% - Colore 3 41 2" xfId="383"/>
    <cellStyle name="20% - Colore 3 42" xfId="384"/>
    <cellStyle name="20% - Colore 3 42 2" xfId="385"/>
    <cellStyle name="20% - Colore 3 43" xfId="386"/>
    <cellStyle name="20% - Colore 3 43 2" xfId="387"/>
    <cellStyle name="20% - Colore 3 44" xfId="388"/>
    <cellStyle name="20% - Colore 3 44 2" xfId="389"/>
    <cellStyle name="20% - Colore 3 45" xfId="390"/>
    <cellStyle name="20% - Colore 3 46" xfId="391"/>
    <cellStyle name="20% - Colore 3 47" xfId="392"/>
    <cellStyle name="20% - Colore 3 48" xfId="393"/>
    <cellStyle name="20% - Colore 3 49" xfId="394"/>
    <cellStyle name="20% - Colore 3 5" xfId="395"/>
    <cellStyle name="20% - Colore 3 5 2" xfId="396"/>
    <cellStyle name="20% - Colore 3 50" xfId="397"/>
    <cellStyle name="20% - Colore 3 51" xfId="398"/>
    <cellStyle name="20% - Colore 3 52" xfId="399"/>
    <cellStyle name="20% - Colore 3 53" xfId="400"/>
    <cellStyle name="20% - Colore 3 54" xfId="401"/>
    <cellStyle name="20% - Colore 3 55" xfId="402"/>
    <cellStyle name="20% - Colore 3 56" xfId="403"/>
    <cellStyle name="20% - Colore 3 57" xfId="404"/>
    <cellStyle name="20% - Colore 3 58" xfId="405"/>
    <cellStyle name="20% - Colore 3 59" xfId="406"/>
    <cellStyle name="20% - Colore 3 6" xfId="407"/>
    <cellStyle name="20% - Colore 3 6 2" xfId="408"/>
    <cellStyle name="20% - Colore 3 60" xfId="409"/>
    <cellStyle name="20% - Colore 3 61" xfId="410"/>
    <cellStyle name="20% - Colore 3 62" xfId="411"/>
    <cellStyle name="20% - Colore 3 63" xfId="412"/>
    <cellStyle name="20% - Colore 3 64" xfId="413"/>
    <cellStyle name="20% - Colore 3 65" xfId="414"/>
    <cellStyle name="20% - Colore 3 66" xfId="415"/>
    <cellStyle name="20% - Colore 3 67" xfId="416"/>
    <cellStyle name="20% - Colore 3 68" xfId="417"/>
    <cellStyle name="20% - Colore 3 69" xfId="418"/>
    <cellStyle name="20% - Colore 3 7" xfId="419"/>
    <cellStyle name="20% - Colore 3 7 2" xfId="420"/>
    <cellStyle name="20% - Colore 3 70" xfId="421"/>
    <cellStyle name="20% - Colore 3 71" xfId="422"/>
    <cellStyle name="20% - Colore 3 72" xfId="423"/>
    <cellStyle name="20% - Colore 3 73" xfId="424"/>
    <cellStyle name="20% - Colore 3 74" xfId="425"/>
    <cellStyle name="20% - Colore 3 75" xfId="426"/>
    <cellStyle name="20% - Colore 3 76" xfId="427"/>
    <cellStyle name="20% - Colore 3 77" xfId="428"/>
    <cellStyle name="20% - Colore 3 78" xfId="429"/>
    <cellStyle name="20% - Colore 3 79" xfId="430"/>
    <cellStyle name="20% - Colore 3 8" xfId="431"/>
    <cellStyle name="20% - Colore 3 8 2" xfId="432"/>
    <cellStyle name="20% - Colore 3 80" xfId="433"/>
    <cellStyle name="20% - Colore 3 81" xfId="434"/>
    <cellStyle name="20% - Colore 3 82" xfId="435"/>
    <cellStyle name="20% - Colore 3 83" xfId="436"/>
    <cellStyle name="20% - Colore 3 84" xfId="437"/>
    <cellStyle name="20% - Colore 3 85" xfId="438"/>
    <cellStyle name="20% - Colore 3 86" xfId="439"/>
    <cellStyle name="20% - Colore 3 87" xfId="440"/>
    <cellStyle name="20% - Colore 3 88" xfId="441"/>
    <cellStyle name="20% - Colore 3 89" xfId="442"/>
    <cellStyle name="20% - Colore 3 9" xfId="443"/>
    <cellStyle name="20% - Colore 3 9 2" xfId="444"/>
    <cellStyle name="20% - Colore 3 90" xfId="445"/>
    <cellStyle name="20% - Colore 3 91" xfId="446"/>
    <cellStyle name="20% - Colore 3 92" xfId="447"/>
    <cellStyle name="20% - Colore 3 93" xfId="448"/>
    <cellStyle name="20% - Colore 3 94" xfId="449"/>
    <cellStyle name="20% - Colore 3 95" xfId="450"/>
    <cellStyle name="20% - Colore 3 96" xfId="451"/>
    <cellStyle name="20% - Colore 3 97" xfId="452"/>
    <cellStyle name="20% - Colore 3 98" xfId="453"/>
    <cellStyle name="20% - Colore 3 99" xfId="454"/>
    <cellStyle name="20% - Colore 4 10" xfId="455"/>
    <cellStyle name="20% - Colore 4 10 2" xfId="456"/>
    <cellStyle name="20% - Colore 4 100" xfId="457"/>
    <cellStyle name="20% - Colore 4 101" xfId="458"/>
    <cellStyle name="20% - Colore 4 11" xfId="459"/>
    <cellStyle name="20% - Colore 4 11 2" xfId="460"/>
    <cellStyle name="20% - Colore 4 12" xfId="461"/>
    <cellStyle name="20% - Colore 4 12 2" xfId="462"/>
    <cellStyle name="20% - Colore 4 13" xfId="463"/>
    <cellStyle name="20% - Colore 4 13 2" xfId="464"/>
    <cellStyle name="20% - Colore 4 14" xfId="465"/>
    <cellStyle name="20% - Colore 4 14 2" xfId="466"/>
    <cellStyle name="20% - Colore 4 15" xfId="467"/>
    <cellStyle name="20% - Colore 4 15 2" xfId="468"/>
    <cellStyle name="20% - Colore 4 16" xfId="469"/>
    <cellStyle name="20% - Colore 4 16 2" xfId="470"/>
    <cellStyle name="20% - Colore 4 17" xfId="471"/>
    <cellStyle name="20% - Colore 4 17 2" xfId="472"/>
    <cellStyle name="20% - Colore 4 18" xfId="473"/>
    <cellStyle name="20% - Colore 4 18 2" xfId="474"/>
    <cellStyle name="20% - Colore 4 19" xfId="475"/>
    <cellStyle name="20% - Colore 4 19 2" xfId="476"/>
    <cellStyle name="20% - Colore 4 2" xfId="6"/>
    <cellStyle name="20% - Colore 4 2 2" xfId="477"/>
    <cellStyle name="20% - Colore 4 2 3" xfId="478"/>
    <cellStyle name="20% - Colore 4 20" xfId="479"/>
    <cellStyle name="20% - Colore 4 20 2" xfId="480"/>
    <cellStyle name="20% - Colore 4 21" xfId="481"/>
    <cellStyle name="20% - Colore 4 21 2" xfId="482"/>
    <cellStyle name="20% - Colore 4 22" xfId="483"/>
    <cellStyle name="20% - Colore 4 22 2" xfId="484"/>
    <cellStyle name="20% - Colore 4 23" xfId="485"/>
    <cellStyle name="20% - Colore 4 23 2" xfId="486"/>
    <cellStyle name="20% - Colore 4 24" xfId="487"/>
    <cellStyle name="20% - Colore 4 24 2" xfId="488"/>
    <cellStyle name="20% - Colore 4 25" xfId="489"/>
    <cellStyle name="20% - Colore 4 25 2" xfId="490"/>
    <cellStyle name="20% - Colore 4 26" xfId="491"/>
    <cellStyle name="20% - Colore 4 26 2" xfId="492"/>
    <cellStyle name="20% - Colore 4 27" xfId="493"/>
    <cellStyle name="20% - Colore 4 27 2" xfId="494"/>
    <cellStyle name="20% - Colore 4 28" xfId="495"/>
    <cellStyle name="20% - Colore 4 28 2" xfId="496"/>
    <cellStyle name="20% - Colore 4 29" xfId="497"/>
    <cellStyle name="20% - Colore 4 29 2" xfId="498"/>
    <cellStyle name="20% - Colore 4 3" xfId="499"/>
    <cellStyle name="20% - Colore 4 3 2" xfId="500"/>
    <cellStyle name="20% - Colore 4 3 3" xfId="501"/>
    <cellStyle name="20% - Colore 4 30" xfId="502"/>
    <cellStyle name="20% - Colore 4 30 2" xfId="503"/>
    <cellStyle name="20% - Colore 4 31" xfId="504"/>
    <cellStyle name="20% - Colore 4 31 2" xfId="505"/>
    <cellStyle name="20% - Colore 4 32" xfId="506"/>
    <cellStyle name="20% - Colore 4 32 2" xfId="507"/>
    <cellStyle name="20% - Colore 4 33" xfId="508"/>
    <cellStyle name="20% - Colore 4 33 2" xfId="509"/>
    <cellStyle name="20% - Colore 4 34" xfId="510"/>
    <cellStyle name="20% - Colore 4 34 2" xfId="511"/>
    <cellStyle name="20% - Colore 4 35" xfId="512"/>
    <cellStyle name="20% - Colore 4 35 2" xfId="513"/>
    <cellStyle name="20% - Colore 4 36" xfId="514"/>
    <cellStyle name="20% - Colore 4 36 2" xfId="515"/>
    <cellStyle name="20% - Colore 4 37" xfId="516"/>
    <cellStyle name="20% - Colore 4 37 2" xfId="517"/>
    <cellStyle name="20% - Colore 4 38" xfId="518"/>
    <cellStyle name="20% - Colore 4 38 2" xfId="519"/>
    <cellStyle name="20% - Colore 4 39" xfId="520"/>
    <cellStyle name="20% - Colore 4 39 2" xfId="521"/>
    <cellStyle name="20% - Colore 4 4" xfId="522"/>
    <cellStyle name="20% - Colore 4 4 2" xfId="523"/>
    <cellStyle name="20% - Colore 4 4 3" xfId="524"/>
    <cellStyle name="20% - Colore 4 40" xfId="525"/>
    <cellStyle name="20% - Colore 4 40 2" xfId="526"/>
    <cellStyle name="20% - Colore 4 41" xfId="527"/>
    <cellStyle name="20% - Colore 4 41 2" xfId="528"/>
    <cellStyle name="20% - Colore 4 42" xfId="529"/>
    <cellStyle name="20% - Colore 4 42 2" xfId="530"/>
    <cellStyle name="20% - Colore 4 43" xfId="531"/>
    <cellStyle name="20% - Colore 4 43 2" xfId="532"/>
    <cellStyle name="20% - Colore 4 44" xfId="533"/>
    <cellStyle name="20% - Colore 4 44 2" xfId="534"/>
    <cellStyle name="20% - Colore 4 45" xfId="535"/>
    <cellStyle name="20% - Colore 4 46" xfId="536"/>
    <cellStyle name="20% - Colore 4 47" xfId="537"/>
    <cellStyle name="20% - Colore 4 48" xfId="538"/>
    <cellStyle name="20% - Colore 4 49" xfId="539"/>
    <cellStyle name="20% - Colore 4 5" xfId="540"/>
    <cellStyle name="20% - Colore 4 5 2" xfId="541"/>
    <cellStyle name="20% - Colore 4 50" xfId="542"/>
    <cellStyle name="20% - Colore 4 51" xfId="543"/>
    <cellStyle name="20% - Colore 4 52" xfId="544"/>
    <cellStyle name="20% - Colore 4 53" xfId="545"/>
    <cellStyle name="20% - Colore 4 54" xfId="546"/>
    <cellStyle name="20% - Colore 4 55" xfId="547"/>
    <cellStyle name="20% - Colore 4 56" xfId="548"/>
    <cellStyle name="20% - Colore 4 57" xfId="549"/>
    <cellStyle name="20% - Colore 4 58" xfId="550"/>
    <cellStyle name="20% - Colore 4 59" xfId="551"/>
    <cellStyle name="20% - Colore 4 6" xfId="552"/>
    <cellStyle name="20% - Colore 4 6 2" xfId="553"/>
    <cellStyle name="20% - Colore 4 60" xfId="554"/>
    <cellStyle name="20% - Colore 4 61" xfId="555"/>
    <cellStyle name="20% - Colore 4 62" xfId="556"/>
    <cellStyle name="20% - Colore 4 63" xfId="557"/>
    <cellStyle name="20% - Colore 4 64" xfId="558"/>
    <cellStyle name="20% - Colore 4 65" xfId="559"/>
    <cellStyle name="20% - Colore 4 66" xfId="560"/>
    <cellStyle name="20% - Colore 4 67" xfId="561"/>
    <cellStyle name="20% - Colore 4 68" xfId="562"/>
    <cellStyle name="20% - Colore 4 69" xfId="563"/>
    <cellStyle name="20% - Colore 4 7" xfId="564"/>
    <cellStyle name="20% - Colore 4 7 2" xfId="565"/>
    <cellStyle name="20% - Colore 4 70" xfId="566"/>
    <cellStyle name="20% - Colore 4 71" xfId="567"/>
    <cellStyle name="20% - Colore 4 72" xfId="568"/>
    <cellStyle name="20% - Colore 4 73" xfId="569"/>
    <cellStyle name="20% - Colore 4 74" xfId="570"/>
    <cellStyle name="20% - Colore 4 75" xfId="571"/>
    <cellStyle name="20% - Colore 4 76" xfId="572"/>
    <cellStyle name="20% - Colore 4 77" xfId="573"/>
    <cellStyle name="20% - Colore 4 78" xfId="574"/>
    <cellStyle name="20% - Colore 4 79" xfId="575"/>
    <cellStyle name="20% - Colore 4 8" xfId="576"/>
    <cellStyle name="20% - Colore 4 8 2" xfId="577"/>
    <cellStyle name="20% - Colore 4 80" xfId="578"/>
    <cellStyle name="20% - Colore 4 81" xfId="579"/>
    <cellStyle name="20% - Colore 4 82" xfId="580"/>
    <cellStyle name="20% - Colore 4 83" xfId="581"/>
    <cellStyle name="20% - Colore 4 84" xfId="582"/>
    <cellStyle name="20% - Colore 4 85" xfId="583"/>
    <cellStyle name="20% - Colore 4 86" xfId="584"/>
    <cellStyle name="20% - Colore 4 87" xfId="585"/>
    <cellStyle name="20% - Colore 4 88" xfId="586"/>
    <cellStyle name="20% - Colore 4 89" xfId="587"/>
    <cellStyle name="20% - Colore 4 9" xfId="588"/>
    <cellStyle name="20% - Colore 4 9 2" xfId="589"/>
    <cellStyle name="20% - Colore 4 90" xfId="590"/>
    <cellStyle name="20% - Colore 4 91" xfId="591"/>
    <cellStyle name="20% - Colore 4 92" xfId="592"/>
    <cellStyle name="20% - Colore 4 93" xfId="593"/>
    <cellStyle name="20% - Colore 4 94" xfId="594"/>
    <cellStyle name="20% - Colore 4 95" xfId="595"/>
    <cellStyle name="20% - Colore 4 96" xfId="596"/>
    <cellStyle name="20% - Colore 4 97" xfId="597"/>
    <cellStyle name="20% - Colore 4 98" xfId="598"/>
    <cellStyle name="20% - Colore 4 99" xfId="599"/>
    <cellStyle name="20% - Colore 5 10" xfId="600"/>
    <cellStyle name="20% - Colore 5 10 2" xfId="601"/>
    <cellStyle name="20% - Colore 5 100" xfId="602"/>
    <cellStyle name="20% - Colore 5 101" xfId="603"/>
    <cellStyle name="20% - Colore 5 11" xfId="604"/>
    <cellStyle name="20% - Colore 5 11 2" xfId="605"/>
    <cellStyle name="20% - Colore 5 12" xfId="606"/>
    <cellStyle name="20% - Colore 5 12 2" xfId="607"/>
    <cellStyle name="20% - Colore 5 13" xfId="608"/>
    <cellStyle name="20% - Colore 5 13 2" xfId="609"/>
    <cellStyle name="20% - Colore 5 14" xfId="610"/>
    <cellStyle name="20% - Colore 5 14 2" xfId="611"/>
    <cellStyle name="20% - Colore 5 15" xfId="612"/>
    <cellStyle name="20% - Colore 5 15 2" xfId="613"/>
    <cellStyle name="20% - Colore 5 16" xfId="614"/>
    <cellStyle name="20% - Colore 5 16 2" xfId="615"/>
    <cellStyle name="20% - Colore 5 17" xfId="616"/>
    <cellStyle name="20% - Colore 5 17 2" xfId="617"/>
    <cellStyle name="20% - Colore 5 18" xfId="618"/>
    <cellStyle name="20% - Colore 5 18 2" xfId="619"/>
    <cellStyle name="20% - Colore 5 19" xfId="620"/>
    <cellStyle name="20% - Colore 5 19 2" xfId="621"/>
    <cellStyle name="20% - Colore 5 2" xfId="7"/>
    <cellStyle name="20% - Colore 5 2 2" xfId="622"/>
    <cellStyle name="20% - Colore 5 2 3" xfId="623"/>
    <cellStyle name="20% - Colore 5 20" xfId="624"/>
    <cellStyle name="20% - Colore 5 20 2" xfId="625"/>
    <cellStyle name="20% - Colore 5 21" xfId="626"/>
    <cellStyle name="20% - Colore 5 21 2" xfId="627"/>
    <cellStyle name="20% - Colore 5 22" xfId="628"/>
    <cellStyle name="20% - Colore 5 22 2" xfId="629"/>
    <cellStyle name="20% - Colore 5 23" xfId="630"/>
    <cellStyle name="20% - Colore 5 23 2" xfId="631"/>
    <cellStyle name="20% - Colore 5 24" xfId="632"/>
    <cellStyle name="20% - Colore 5 24 2" xfId="633"/>
    <cellStyle name="20% - Colore 5 25" xfId="634"/>
    <cellStyle name="20% - Colore 5 25 2" xfId="635"/>
    <cellStyle name="20% - Colore 5 26" xfId="636"/>
    <cellStyle name="20% - Colore 5 26 2" xfId="637"/>
    <cellStyle name="20% - Colore 5 27" xfId="638"/>
    <cellStyle name="20% - Colore 5 27 2" xfId="639"/>
    <cellStyle name="20% - Colore 5 28" xfId="640"/>
    <cellStyle name="20% - Colore 5 28 2" xfId="641"/>
    <cellStyle name="20% - Colore 5 29" xfId="642"/>
    <cellStyle name="20% - Colore 5 29 2" xfId="643"/>
    <cellStyle name="20% - Colore 5 3" xfId="644"/>
    <cellStyle name="20% - Colore 5 3 2" xfId="645"/>
    <cellStyle name="20% - Colore 5 3 3" xfId="646"/>
    <cellStyle name="20% - Colore 5 30" xfId="647"/>
    <cellStyle name="20% - Colore 5 30 2" xfId="648"/>
    <cellStyle name="20% - Colore 5 31" xfId="649"/>
    <cellStyle name="20% - Colore 5 31 2" xfId="650"/>
    <cellStyle name="20% - Colore 5 32" xfId="651"/>
    <cellStyle name="20% - Colore 5 32 2" xfId="652"/>
    <cellStyle name="20% - Colore 5 33" xfId="653"/>
    <cellStyle name="20% - Colore 5 33 2" xfId="654"/>
    <cellStyle name="20% - Colore 5 34" xfId="655"/>
    <cellStyle name="20% - Colore 5 34 2" xfId="656"/>
    <cellStyle name="20% - Colore 5 35" xfId="657"/>
    <cellStyle name="20% - Colore 5 35 2" xfId="658"/>
    <cellStyle name="20% - Colore 5 36" xfId="659"/>
    <cellStyle name="20% - Colore 5 36 2" xfId="660"/>
    <cellStyle name="20% - Colore 5 37" xfId="661"/>
    <cellStyle name="20% - Colore 5 37 2" xfId="662"/>
    <cellStyle name="20% - Colore 5 38" xfId="663"/>
    <cellStyle name="20% - Colore 5 38 2" xfId="664"/>
    <cellStyle name="20% - Colore 5 39" xfId="665"/>
    <cellStyle name="20% - Colore 5 39 2" xfId="666"/>
    <cellStyle name="20% - Colore 5 4" xfId="667"/>
    <cellStyle name="20% - Colore 5 4 2" xfId="668"/>
    <cellStyle name="20% - Colore 5 4 3" xfId="669"/>
    <cellStyle name="20% - Colore 5 40" xfId="670"/>
    <cellStyle name="20% - Colore 5 40 2" xfId="671"/>
    <cellStyle name="20% - Colore 5 41" xfId="672"/>
    <cellStyle name="20% - Colore 5 41 2" xfId="673"/>
    <cellStyle name="20% - Colore 5 42" xfId="674"/>
    <cellStyle name="20% - Colore 5 42 2" xfId="675"/>
    <cellStyle name="20% - Colore 5 43" xfId="676"/>
    <cellStyle name="20% - Colore 5 43 2" xfId="677"/>
    <cellStyle name="20% - Colore 5 44" xfId="678"/>
    <cellStyle name="20% - Colore 5 44 2" xfId="679"/>
    <cellStyle name="20% - Colore 5 45" xfId="680"/>
    <cellStyle name="20% - Colore 5 46" xfId="681"/>
    <cellStyle name="20% - Colore 5 47" xfId="682"/>
    <cellStyle name="20% - Colore 5 48" xfId="683"/>
    <cellStyle name="20% - Colore 5 49" xfId="684"/>
    <cellStyle name="20% - Colore 5 5" xfId="685"/>
    <cellStyle name="20% - Colore 5 5 2" xfId="686"/>
    <cellStyle name="20% - Colore 5 50" xfId="687"/>
    <cellStyle name="20% - Colore 5 51" xfId="688"/>
    <cellStyle name="20% - Colore 5 52" xfId="689"/>
    <cellStyle name="20% - Colore 5 53" xfId="690"/>
    <cellStyle name="20% - Colore 5 54" xfId="691"/>
    <cellStyle name="20% - Colore 5 55" xfId="692"/>
    <cellStyle name="20% - Colore 5 56" xfId="693"/>
    <cellStyle name="20% - Colore 5 57" xfId="694"/>
    <cellStyle name="20% - Colore 5 58" xfId="695"/>
    <cellStyle name="20% - Colore 5 59" xfId="696"/>
    <cellStyle name="20% - Colore 5 6" xfId="697"/>
    <cellStyle name="20% - Colore 5 6 2" xfId="698"/>
    <cellStyle name="20% - Colore 5 60" xfId="699"/>
    <cellStyle name="20% - Colore 5 61" xfId="700"/>
    <cellStyle name="20% - Colore 5 62" xfId="701"/>
    <cellStyle name="20% - Colore 5 63" xfId="702"/>
    <cellStyle name="20% - Colore 5 64" xfId="703"/>
    <cellStyle name="20% - Colore 5 65" xfId="704"/>
    <cellStyle name="20% - Colore 5 66" xfId="705"/>
    <cellStyle name="20% - Colore 5 67" xfId="706"/>
    <cellStyle name="20% - Colore 5 68" xfId="707"/>
    <cellStyle name="20% - Colore 5 69" xfId="708"/>
    <cellStyle name="20% - Colore 5 7" xfId="709"/>
    <cellStyle name="20% - Colore 5 7 2" xfId="710"/>
    <cellStyle name="20% - Colore 5 70" xfId="711"/>
    <cellStyle name="20% - Colore 5 71" xfId="712"/>
    <cellStyle name="20% - Colore 5 72" xfId="713"/>
    <cellStyle name="20% - Colore 5 73" xfId="714"/>
    <cellStyle name="20% - Colore 5 74" xfId="715"/>
    <cellStyle name="20% - Colore 5 75" xfId="716"/>
    <cellStyle name="20% - Colore 5 76" xfId="717"/>
    <cellStyle name="20% - Colore 5 77" xfId="718"/>
    <cellStyle name="20% - Colore 5 78" xfId="719"/>
    <cellStyle name="20% - Colore 5 79" xfId="720"/>
    <cellStyle name="20% - Colore 5 8" xfId="721"/>
    <cellStyle name="20% - Colore 5 8 2" xfId="722"/>
    <cellStyle name="20% - Colore 5 80" xfId="723"/>
    <cellStyle name="20% - Colore 5 81" xfId="724"/>
    <cellStyle name="20% - Colore 5 82" xfId="725"/>
    <cellStyle name="20% - Colore 5 83" xfId="726"/>
    <cellStyle name="20% - Colore 5 84" xfId="727"/>
    <cellStyle name="20% - Colore 5 85" xfId="728"/>
    <cellStyle name="20% - Colore 5 86" xfId="729"/>
    <cellStyle name="20% - Colore 5 87" xfId="730"/>
    <cellStyle name="20% - Colore 5 88" xfId="731"/>
    <cellStyle name="20% - Colore 5 89" xfId="732"/>
    <cellStyle name="20% - Colore 5 9" xfId="733"/>
    <cellStyle name="20% - Colore 5 9 2" xfId="734"/>
    <cellStyle name="20% - Colore 5 90" xfId="735"/>
    <cellStyle name="20% - Colore 5 91" xfId="736"/>
    <cellStyle name="20% - Colore 5 92" xfId="737"/>
    <cellStyle name="20% - Colore 5 93" xfId="738"/>
    <cellStyle name="20% - Colore 5 94" xfId="739"/>
    <cellStyle name="20% - Colore 5 95" xfId="740"/>
    <cellStyle name="20% - Colore 5 96" xfId="741"/>
    <cellStyle name="20% - Colore 5 97" xfId="742"/>
    <cellStyle name="20% - Colore 5 98" xfId="743"/>
    <cellStyle name="20% - Colore 5 99" xfId="744"/>
    <cellStyle name="20% - Colore 6 10" xfId="745"/>
    <cellStyle name="20% - Colore 6 10 2" xfId="746"/>
    <cellStyle name="20% - Colore 6 100" xfId="747"/>
    <cellStyle name="20% - Colore 6 101" xfId="748"/>
    <cellStyle name="20% - Colore 6 11" xfId="749"/>
    <cellStyle name="20% - Colore 6 11 2" xfId="750"/>
    <cellStyle name="20% - Colore 6 12" xfId="751"/>
    <cellStyle name="20% - Colore 6 12 2" xfId="752"/>
    <cellStyle name="20% - Colore 6 13" xfId="753"/>
    <cellStyle name="20% - Colore 6 13 2" xfId="754"/>
    <cellStyle name="20% - Colore 6 14" xfId="755"/>
    <cellStyle name="20% - Colore 6 14 2" xfId="756"/>
    <cellStyle name="20% - Colore 6 15" xfId="757"/>
    <cellStyle name="20% - Colore 6 15 2" xfId="758"/>
    <cellStyle name="20% - Colore 6 16" xfId="759"/>
    <cellStyle name="20% - Colore 6 16 2" xfId="760"/>
    <cellStyle name="20% - Colore 6 17" xfId="761"/>
    <cellStyle name="20% - Colore 6 17 2" xfId="762"/>
    <cellStyle name="20% - Colore 6 18" xfId="763"/>
    <cellStyle name="20% - Colore 6 18 2" xfId="764"/>
    <cellStyle name="20% - Colore 6 19" xfId="765"/>
    <cellStyle name="20% - Colore 6 19 2" xfId="766"/>
    <cellStyle name="20% - Colore 6 2" xfId="8"/>
    <cellStyle name="20% - Colore 6 2 2" xfId="767"/>
    <cellStyle name="20% - Colore 6 2 3" xfId="768"/>
    <cellStyle name="20% - Colore 6 20" xfId="769"/>
    <cellStyle name="20% - Colore 6 20 2" xfId="770"/>
    <cellStyle name="20% - Colore 6 21" xfId="771"/>
    <cellStyle name="20% - Colore 6 21 2" xfId="772"/>
    <cellStyle name="20% - Colore 6 22" xfId="773"/>
    <cellStyle name="20% - Colore 6 22 2" xfId="774"/>
    <cellStyle name="20% - Colore 6 23" xfId="775"/>
    <cellStyle name="20% - Colore 6 23 2" xfId="776"/>
    <cellStyle name="20% - Colore 6 24" xfId="777"/>
    <cellStyle name="20% - Colore 6 24 2" xfId="778"/>
    <cellStyle name="20% - Colore 6 25" xfId="779"/>
    <cellStyle name="20% - Colore 6 25 2" xfId="780"/>
    <cellStyle name="20% - Colore 6 26" xfId="781"/>
    <cellStyle name="20% - Colore 6 26 2" xfId="782"/>
    <cellStyle name="20% - Colore 6 27" xfId="783"/>
    <cellStyle name="20% - Colore 6 27 2" xfId="784"/>
    <cellStyle name="20% - Colore 6 28" xfId="785"/>
    <cellStyle name="20% - Colore 6 28 2" xfId="786"/>
    <cellStyle name="20% - Colore 6 29" xfId="787"/>
    <cellStyle name="20% - Colore 6 29 2" xfId="788"/>
    <cellStyle name="20% - Colore 6 3" xfId="789"/>
    <cellStyle name="20% - Colore 6 3 2" xfId="790"/>
    <cellStyle name="20% - Colore 6 3 3" xfId="791"/>
    <cellStyle name="20% - Colore 6 30" xfId="792"/>
    <cellStyle name="20% - Colore 6 30 2" xfId="793"/>
    <cellStyle name="20% - Colore 6 31" xfId="794"/>
    <cellStyle name="20% - Colore 6 31 2" xfId="795"/>
    <cellStyle name="20% - Colore 6 32" xfId="796"/>
    <cellStyle name="20% - Colore 6 32 2" xfId="797"/>
    <cellStyle name="20% - Colore 6 33" xfId="798"/>
    <cellStyle name="20% - Colore 6 33 2" xfId="799"/>
    <cellStyle name="20% - Colore 6 34" xfId="800"/>
    <cellStyle name="20% - Colore 6 34 2" xfId="801"/>
    <cellStyle name="20% - Colore 6 35" xfId="802"/>
    <cellStyle name="20% - Colore 6 35 2" xfId="803"/>
    <cellStyle name="20% - Colore 6 36" xfId="804"/>
    <cellStyle name="20% - Colore 6 36 2" xfId="805"/>
    <cellStyle name="20% - Colore 6 37" xfId="806"/>
    <cellStyle name="20% - Colore 6 37 2" xfId="807"/>
    <cellStyle name="20% - Colore 6 38" xfId="808"/>
    <cellStyle name="20% - Colore 6 38 2" xfId="809"/>
    <cellStyle name="20% - Colore 6 39" xfId="810"/>
    <cellStyle name="20% - Colore 6 39 2" xfId="811"/>
    <cellStyle name="20% - Colore 6 4" xfId="812"/>
    <cellStyle name="20% - Colore 6 4 2" xfId="813"/>
    <cellStyle name="20% - Colore 6 4 3" xfId="814"/>
    <cellStyle name="20% - Colore 6 40" xfId="815"/>
    <cellStyle name="20% - Colore 6 40 2" xfId="816"/>
    <cellStyle name="20% - Colore 6 41" xfId="817"/>
    <cellStyle name="20% - Colore 6 41 2" xfId="818"/>
    <cellStyle name="20% - Colore 6 42" xfId="819"/>
    <cellStyle name="20% - Colore 6 42 2" xfId="820"/>
    <cellStyle name="20% - Colore 6 43" xfId="821"/>
    <cellStyle name="20% - Colore 6 43 2" xfId="822"/>
    <cellStyle name="20% - Colore 6 44" xfId="823"/>
    <cellStyle name="20% - Colore 6 44 2" xfId="824"/>
    <cellStyle name="20% - Colore 6 45" xfId="825"/>
    <cellStyle name="20% - Colore 6 46" xfId="826"/>
    <cellStyle name="20% - Colore 6 47" xfId="827"/>
    <cellStyle name="20% - Colore 6 48" xfId="828"/>
    <cellStyle name="20% - Colore 6 49" xfId="829"/>
    <cellStyle name="20% - Colore 6 5" xfId="830"/>
    <cellStyle name="20% - Colore 6 5 2" xfId="831"/>
    <cellStyle name="20% - Colore 6 50" xfId="832"/>
    <cellStyle name="20% - Colore 6 51" xfId="833"/>
    <cellStyle name="20% - Colore 6 52" xfId="834"/>
    <cellStyle name="20% - Colore 6 53" xfId="835"/>
    <cellStyle name="20% - Colore 6 54" xfId="836"/>
    <cellStyle name="20% - Colore 6 55" xfId="837"/>
    <cellStyle name="20% - Colore 6 56" xfId="838"/>
    <cellStyle name="20% - Colore 6 57" xfId="839"/>
    <cellStyle name="20% - Colore 6 58" xfId="840"/>
    <cellStyle name="20% - Colore 6 59" xfId="841"/>
    <cellStyle name="20% - Colore 6 6" xfId="842"/>
    <cellStyle name="20% - Colore 6 6 2" xfId="843"/>
    <cellStyle name="20% - Colore 6 60" xfId="844"/>
    <cellStyle name="20% - Colore 6 61" xfId="845"/>
    <cellStyle name="20% - Colore 6 62" xfId="846"/>
    <cellStyle name="20% - Colore 6 63" xfId="847"/>
    <cellStyle name="20% - Colore 6 64" xfId="848"/>
    <cellStyle name="20% - Colore 6 65" xfId="849"/>
    <cellStyle name="20% - Colore 6 66" xfId="850"/>
    <cellStyle name="20% - Colore 6 67" xfId="851"/>
    <cellStyle name="20% - Colore 6 68" xfId="852"/>
    <cellStyle name="20% - Colore 6 69" xfId="853"/>
    <cellStyle name="20% - Colore 6 7" xfId="854"/>
    <cellStyle name="20% - Colore 6 7 2" xfId="855"/>
    <cellStyle name="20% - Colore 6 70" xfId="856"/>
    <cellStyle name="20% - Colore 6 71" xfId="857"/>
    <cellStyle name="20% - Colore 6 72" xfId="858"/>
    <cellStyle name="20% - Colore 6 73" xfId="859"/>
    <cellStyle name="20% - Colore 6 74" xfId="860"/>
    <cellStyle name="20% - Colore 6 75" xfId="861"/>
    <cellStyle name="20% - Colore 6 76" xfId="862"/>
    <cellStyle name="20% - Colore 6 77" xfId="863"/>
    <cellStyle name="20% - Colore 6 78" xfId="864"/>
    <cellStyle name="20% - Colore 6 79" xfId="865"/>
    <cellStyle name="20% - Colore 6 8" xfId="866"/>
    <cellStyle name="20% - Colore 6 8 2" xfId="867"/>
    <cellStyle name="20% - Colore 6 80" xfId="868"/>
    <cellStyle name="20% - Colore 6 81" xfId="869"/>
    <cellStyle name="20% - Colore 6 82" xfId="870"/>
    <cellStyle name="20% - Colore 6 83" xfId="871"/>
    <cellStyle name="20% - Colore 6 84" xfId="872"/>
    <cellStyle name="20% - Colore 6 85" xfId="873"/>
    <cellStyle name="20% - Colore 6 86" xfId="874"/>
    <cellStyle name="20% - Colore 6 87" xfId="875"/>
    <cellStyle name="20% - Colore 6 88" xfId="876"/>
    <cellStyle name="20% - Colore 6 89" xfId="877"/>
    <cellStyle name="20% - Colore 6 9" xfId="878"/>
    <cellStyle name="20% - Colore 6 9 2" xfId="879"/>
    <cellStyle name="20% - Colore 6 90" xfId="880"/>
    <cellStyle name="20% - Colore 6 91" xfId="881"/>
    <cellStyle name="20% - Colore 6 92" xfId="882"/>
    <cellStyle name="20% - Colore 6 93" xfId="883"/>
    <cellStyle name="20% - Colore 6 94" xfId="884"/>
    <cellStyle name="20% - Colore 6 95" xfId="885"/>
    <cellStyle name="20% - Colore 6 96" xfId="886"/>
    <cellStyle name="20% - Colore 6 97" xfId="887"/>
    <cellStyle name="20% - Colore 6 98" xfId="888"/>
    <cellStyle name="20% - Colore 6 99" xfId="889"/>
    <cellStyle name="40% - Colore 1 10" xfId="890"/>
    <cellStyle name="40% - Colore 1 10 2" xfId="891"/>
    <cellStyle name="40% - Colore 1 100" xfId="892"/>
    <cellStyle name="40% - Colore 1 101" xfId="893"/>
    <cellStyle name="40% - Colore 1 11" xfId="894"/>
    <cellStyle name="40% - Colore 1 11 2" xfId="895"/>
    <cellStyle name="40% - Colore 1 12" xfId="896"/>
    <cellStyle name="40% - Colore 1 12 2" xfId="897"/>
    <cellStyle name="40% - Colore 1 13" xfId="898"/>
    <cellStyle name="40% - Colore 1 13 2" xfId="899"/>
    <cellStyle name="40% - Colore 1 14" xfId="900"/>
    <cellStyle name="40% - Colore 1 14 2" xfId="901"/>
    <cellStyle name="40% - Colore 1 15" xfId="902"/>
    <cellStyle name="40% - Colore 1 15 2" xfId="903"/>
    <cellStyle name="40% - Colore 1 16" xfId="904"/>
    <cellStyle name="40% - Colore 1 16 2" xfId="905"/>
    <cellStyle name="40% - Colore 1 17" xfId="906"/>
    <cellStyle name="40% - Colore 1 17 2" xfId="907"/>
    <cellStyle name="40% - Colore 1 18" xfId="908"/>
    <cellStyle name="40% - Colore 1 18 2" xfId="909"/>
    <cellStyle name="40% - Colore 1 19" xfId="910"/>
    <cellStyle name="40% - Colore 1 19 2" xfId="911"/>
    <cellStyle name="40% - Colore 1 2" xfId="9"/>
    <cellStyle name="40% - Colore 1 2 2" xfId="912"/>
    <cellStyle name="40% - Colore 1 2 3" xfId="913"/>
    <cellStyle name="40% - Colore 1 20" xfId="914"/>
    <cellStyle name="40% - Colore 1 20 2" xfId="915"/>
    <cellStyle name="40% - Colore 1 21" xfId="916"/>
    <cellStyle name="40% - Colore 1 21 2" xfId="917"/>
    <cellStyle name="40% - Colore 1 22" xfId="918"/>
    <cellStyle name="40% - Colore 1 22 2" xfId="919"/>
    <cellStyle name="40% - Colore 1 23" xfId="920"/>
    <cellStyle name="40% - Colore 1 23 2" xfId="921"/>
    <cellStyle name="40% - Colore 1 24" xfId="922"/>
    <cellStyle name="40% - Colore 1 24 2" xfId="923"/>
    <cellStyle name="40% - Colore 1 25" xfId="924"/>
    <cellStyle name="40% - Colore 1 25 2" xfId="925"/>
    <cellStyle name="40% - Colore 1 26" xfId="926"/>
    <cellStyle name="40% - Colore 1 26 2" xfId="927"/>
    <cellStyle name="40% - Colore 1 27" xfId="928"/>
    <cellStyle name="40% - Colore 1 27 2" xfId="929"/>
    <cellStyle name="40% - Colore 1 28" xfId="930"/>
    <cellStyle name="40% - Colore 1 28 2" xfId="931"/>
    <cellStyle name="40% - Colore 1 29" xfId="932"/>
    <cellStyle name="40% - Colore 1 29 2" xfId="933"/>
    <cellStyle name="40% - Colore 1 3" xfId="934"/>
    <cellStyle name="40% - Colore 1 3 2" xfId="935"/>
    <cellStyle name="40% - Colore 1 3 3" xfId="936"/>
    <cellStyle name="40% - Colore 1 30" xfId="937"/>
    <cellStyle name="40% - Colore 1 30 2" xfId="938"/>
    <cellStyle name="40% - Colore 1 31" xfId="939"/>
    <cellStyle name="40% - Colore 1 31 2" xfId="940"/>
    <cellStyle name="40% - Colore 1 32" xfId="941"/>
    <cellStyle name="40% - Colore 1 32 2" xfId="942"/>
    <cellStyle name="40% - Colore 1 33" xfId="943"/>
    <cellStyle name="40% - Colore 1 33 2" xfId="944"/>
    <cellStyle name="40% - Colore 1 34" xfId="945"/>
    <cellStyle name="40% - Colore 1 34 2" xfId="946"/>
    <cellStyle name="40% - Colore 1 35" xfId="947"/>
    <cellStyle name="40% - Colore 1 35 2" xfId="948"/>
    <cellStyle name="40% - Colore 1 36" xfId="949"/>
    <cellStyle name="40% - Colore 1 36 2" xfId="950"/>
    <cellStyle name="40% - Colore 1 37" xfId="951"/>
    <cellStyle name="40% - Colore 1 37 2" xfId="952"/>
    <cellStyle name="40% - Colore 1 38" xfId="953"/>
    <cellStyle name="40% - Colore 1 38 2" xfId="954"/>
    <cellStyle name="40% - Colore 1 39" xfId="955"/>
    <cellStyle name="40% - Colore 1 39 2" xfId="956"/>
    <cellStyle name="40% - Colore 1 4" xfId="957"/>
    <cellStyle name="40% - Colore 1 4 2" xfId="958"/>
    <cellStyle name="40% - Colore 1 4 3" xfId="959"/>
    <cellStyle name="40% - Colore 1 40" xfId="960"/>
    <cellStyle name="40% - Colore 1 40 2" xfId="961"/>
    <cellStyle name="40% - Colore 1 41" xfId="962"/>
    <cellStyle name="40% - Colore 1 41 2" xfId="963"/>
    <cellStyle name="40% - Colore 1 42" xfId="964"/>
    <cellStyle name="40% - Colore 1 42 2" xfId="965"/>
    <cellStyle name="40% - Colore 1 43" xfId="966"/>
    <cellStyle name="40% - Colore 1 43 2" xfId="967"/>
    <cellStyle name="40% - Colore 1 44" xfId="968"/>
    <cellStyle name="40% - Colore 1 44 2" xfId="969"/>
    <cellStyle name="40% - Colore 1 45" xfId="970"/>
    <cellStyle name="40% - Colore 1 46" xfId="971"/>
    <cellStyle name="40% - Colore 1 47" xfId="972"/>
    <cellStyle name="40% - Colore 1 48" xfId="973"/>
    <cellStyle name="40% - Colore 1 49" xfId="974"/>
    <cellStyle name="40% - Colore 1 5" xfId="975"/>
    <cellStyle name="40% - Colore 1 5 2" xfId="976"/>
    <cellStyle name="40% - Colore 1 50" xfId="977"/>
    <cellStyle name="40% - Colore 1 51" xfId="978"/>
    <cellStyle name="40% - Colore 1 52" xfId="979"/>
    <cellStyle name="40% - Colore 1 53" xfId="980"/>
    <cellStyle name="40% - Colore 1 54" xfId="981"/>
    <cellStyle name="40% - Colore 1 55" xfId="982"/>
    <cellStyle name="40% - Colore 1 56" xfId="983"/>
    <cellStyle name="40% - Colore 1 57" xfId="984"/>
    <cellStyle name="40% - Colore 1 58" xfId="985"/>
    <cellStyle name="40% - Colore 1 59" xfId="986"/>
    <cellStyle name="40% - Colore 1 6" xfId="987"/>
    <cellStyle name="40% - Colore 1 6 2" xfId="988"/>
    <cellStyle name="40% - Colore 1 60" xfId="989"/>
    <cellStyle name="40% - Colore 1 61" xfId="990"/>
    <cellStyle name="40% - Colore 1 62" xfId="991"/>
    <cellStyle name="40% - Colore 1 63" xfId="992"/>
    <cellStyle name="40% - Colore 1 64" xfId="993"/>
    <cellStyle name="40% - Colore 1 65" xfId="994"/>
    <cellStyle name="40% - Colore 1 66" xfId="995"/>
    <cellStyle name="40% - Colore 1 67" xfId="996"/>
    <cellStyle name="40% - Colore 1 68" xfId="997"/>
    <cellStyle name="40% - Colore 1 69" xfId="998"/>
    <cellStyle name="40% - Colore 1 7" xfId="999"/>
    <cellStyle name="40% - Colore 1 7 2" xfId="1000"/>
    <cellStyle name="40% - Colore 1 70" xfId="1001"/>
    <cellStyle name="40% - Colore 1 71" xfId="1002"/>
    <cellStyle name="40% - Colore 1 72" xfId="1003"/>
    <cellStyle name="40% - Colore 1 73" xfId="1004"/>
    <cellStyle name="40% - Colore 1 74" xfId="1005"/>
    <cellStyle name="40% - Colore 1 75" xfId="1006"/>
    <cellStyle name="40% - Colore 1 76" xfId="1007"/>
    <cellStyle name="40% - Colore 1 77" xfId="1008"/>
    <cellStyle name="40% - Colore 1 78" xfId="1009"/>
    <cellStyle name="40% - Colore 1 79" xfId="1010"/>
    <cellStyle name="40% - Colore 1 8" xfId="1011"/>
    <cellStyle name="40% - Colore 1 8 2" xfId="1012"/>
    <cellStyle name="40% - Colore 1 80" xfId="1013"/>
    <cellStyle name="40% - Colore 1 81" xfId="1014"/>
    <cellStyle name="40% - Colore 1 82" xfId="1015"/>
    <cellStyle name="40% - Colore 1 83" xfId="1016"/>
    <cellStyle name="40% - Colore 1 84" xfId="1017"/>
    <cellStyle name="40% - Colore 1 85" xfId="1018"/>
    <cellStyle name="40% - Colore 1 86" xfId="1019"/>
    <cellStyle name="40% - Colore 1 87" xfId="1020"/>
    <cellStyle name="40% - Colore 1 88" xfId="1021"/>
    <cellStyle name="40% - Colore 1 89" xfId="1022"/>
    <cellStyle name="40% - Colore 1 9" xfId="1023"/>
    <cellStyle name="40% - Colore 1 9 2" xfId="1024"/>
    <cellStyle name="40% - Colore 1 90" xfId="1025"/>
    <cellStyle name="40% - Colore 1 91" xfId="1026"/>
    <cellStyle name="40% - Colore 1 92" xfId="1027"/>
    <cellStyle name="40% - Colore 1 93" xfId="1028"/>
    <cellStyle name="40% - Colore 1 94" xfId="1029"/>
    <cellStyle name="40% - Colore 1 95" xfId="1030"/>
    <cellStyle name="40% - Colore 1 96" xfId="1031"/>
    <cellStyle name="40% - Colore 1 97" xfId="1032"/>
    <cellStyle name="40% - Colore 1 98" xfId="1033"/>
    <cellStyle name="40% - Colore 1 99" xfId="1034"/>
    <cellStyle name="40% - Colore 2 10" xfId="1035"/>
    <cellStyle name="40% - Colore 2 10 2" xfId="1036"/>
    <cellStyle name="40% - Colore 2 100" xfId="1037"/>
    <cellStyle name="40% - Colore 2 101" xfId="1038"/>
    <cellStyle name="40% - Colore 2 11" xfId="1039"/>
    <cellStyle name="40% - Colore 2 11 2" xfId="1040"/>
    <cellStyle name="40% - Colore 2 12" xfId="1041"/>
    <cellStyle name="40% - Colore 2 12 2" xfId="1042"/>
    <cellStyle name="40% - Colore 2 13" xfId="1043"/>
    <cellStyle name="40% - Colore 2 13 2" xfId="1044"/>
    <cellStyle name="40% - Colore 2 14" xfId="1045"/>
    <cellStyle name="40% - Colore 2 14 2" xfId="1046"/>
    <cellStyle name="40% - Colore 2 15" xfId="1047"/>
    <cellStyle name="40% - Colore 2 15 2" xfId="1048"/>
    <cellStyle name="40% - Colore 2 16" xfId="1049"/>
    <cellStyle name="40% - Colore 2 16 2" xfId="1050"/>
    <cellStyle name="40% - Colore 2 17" xfId="1051"/>
    <cellStyle name="40% - Colore 2 17 2" xfId="1052"/>
    <cellStyle name="40% - Colore 2 18" xfId="1053"/>
    <cellStyle name="40% - Colore 2 18 2" xfId="1054"/>
    <cellStyle name="40% - Colore 2 19" xfId="1055"/>
    <cellStyle name="40% - Colore 2 19 2" xfId="1056"/>
    <cellStyle name="40% - Colore 2 2" xfId="10"/>
    <cellStyle name="40% - Colore 2 2 2" xfId="1057"/>
    <cellStyle name="40% - Colore 2 2 3" xfId="1058"/>
    <cellStyle name="40% - Colore 2 20" xfId="1059"/>
    <cellStyle name="40% - Colore 2 20 2" xfId="1060"/>
    <cellStyle name="40% - Colore 2 21" xfId="1061"/>
    <cellStyle name="40% - Colore 2 21 2" xfId="1062"/>
    <cellStyle name="40% - Colore 2 22" xfId="1063"/>
    <cellStyle name="40% - Colore 2 22 2" xfId="1064"/>
    <cellStyle name="40% - Colore 2 23" xfId="1065"/>
    <cellStyle name="40% - Colore 2 23 2" xfId="1066"/>
    <cellStyle name="40% - Colore 2 24" xfId="1067"/>
    <cellStyle name="40% - Colore 2 24 2" xfId="1068"/>
    <cellStyle name="40% - Colore 2 25" xfId="1069"/>
    <cellStyle name="40% - Colore 2 25 2" xfId="1070"/>
    <cellStyle name="40% - Colore 2 26" xfId="1071"/>
    <cellStyle name="40% - Colore 2 26 2" xfId="1072"/>
    <cellStyle name="40% - Colore 2 27" xfId="1073"/>
    <cellStyle name="40% - Colore 2 27 2" xfId="1074"/>
    <cellStyle name="40% - Colore 2 28" xfId="1075"/>
    <cellStyle name="40% - Colore 2 28 2" xfId="1076"/>
    <cellStyle name="40% - Colore 2 29" xfId="1077"/>
    <cellStyle name="40% - Colore 2 29 2" xfId="1078"/>
    <cellStyle name="40% - Colore 2 3" xfId="1079"/>
    <cellStyle name="40% - Colore 2 3 2" xfId="1080"/>
    <cellStyle name="40% - Colore 2 3 3" xfId="1081"/>
    <cellStyle name="40% - Colore 2 30" xfId="1082"/>
    <cellStyle name="40% - Colore 2 30 2" xfId="1083"/>
    <cellStyle name="40% - Colore 2 31" xfId="1084"/>
    <cellStyle name="40% - Colore 2 31 2" xfId="1085"/>
    <cellStyle name="40% - Colore 2 32" xfId="1086"/>
    <cellStyle name="40% - Colore 2 32 2" xfId="1087"/>
    <cellStyle name="40% - Colore 2 33" xfId="1088"/>
    <cellStyle name="40% - Colore 2 33 2" xfId="1089"/>
    <cellStyle name="40% - Colore 2 34" xfId="1090"/>
    <cellStyle name="40% - Colore 2 34 2" xfId="1091"/>
    <cellStyle name="40% - Colore 2 35" xfId="1092"/>
    <cellStyle name="40% - Colore 2 35 2" xfId="1093"/>
    <cellStyle name="40% - Colore 2 36" xfId="1094"/>
    <cellStyle name="40% - Colore 2 36 2" xfId="1095"/>
    <cellStyle name="40% - Colore 2 37" xfId="1096"/>
    <cellStyle name="40% - Colore 2 37 2" xfId="1097"/>
    <cellStyle name="40% - Colore 2 38" xfId="1098"/>
    <cellStyle name="40% - Colore 2 38 2" xfId="1099"/>
    <cellStyle name="40% - Colore 2 39" xfId="1100"/>
    <cellStyle name="40% - Colore 2 39 2" xfId="1101"/>
    <cellStyle name="40% - Colore 2 4" xfId="1102"/>
    <cellStyle name="40% - Colore 2 4 2" xfId="1103"/>
    <cellStyle name="40% - Colore 2 4 3" xfId="1104"/>
    <cellStyle name="40% - Colore 2 40" xfId="1105"/>
    <cellStyle name="40% - Colore 2 40 2" xfId="1106"/>
    <cellStyle name="40% - Colore 2 41" xfId="1107"/>
    <cellStyle name="40% - Colore 2 41 2" xfId="1108"/>
    <cellStyle name="40% - Colore 2 42" xfId="1109"/>
    <cellStyle name="40% - Colore 2 42 2" xfId="1110"/>
    <cellStyle name="40% - Colore 2 43" xfId="1111"/>
    <cellStyle name="40% - Colore 2 43 2" xfId="1112"/>
    <cellStyle name="40% - Colore 2 44" xfId="1113"/>
    <cellStyle name="40% - Colore 2 44 2" xfId="1114"/>
    <cellStyle name="40% - Colore 2 45" xfId="1115"/>
    <cellStyle name="40% - Colore 2 46" xfId="1116"/>
    <cellStyle name="40% - Colore 2 47" xfId="1117"/>
    <cellStyle name="40% - Colore 2 48" xfId="1118"/>
    <cellStyle name="40% - Colore 2 49" xfId="1119"/>
    <cellStyle name="40% - Colore 2 5" xfId="1120"/>
    <cellStyle name="40% - Colore 2 5 2" xfId="1121"/>
    <cellStyle name="40% - Colore 2 50" xfId="1122"/>
    <cellStyle name="40% - Colore 2 51" xfId="1123"/>
    <cellStyle name="40% - Colore 2 52" xfId="1124"/>
    <cellStyle name="40% - Colore 2 53" xfId="1125"/>
    <cellStyle name="40% - Colore 2 54" xfId="1126"/>
    <cellStyle name="40% - Colore 2 55" xfId="1127"/>
    <cellStyle name="40% - Colore 2 56" xfId="1128"/>
    <cellStyle name="40% - Colore 2 57" xfId="1129"/>
    <cellStyle name="40% - Colore 2 58" xfId="1130"/>
    <cellStyle name="40% - Colore 2 59" xfId="1131"/>
    <cellStyle name="40% - Colore 2 6" xfId="1132"/>
    <cellStyle name="40% - Colore 2 6 2" xfId="1133"/>
    <cellStyle name="40% - Colore 2 60" xfId="1134"/>
    <cellStyle name="40% - Colore 2 61" xfId="1135"/>
    <cellStyle name="40% - Colore 2 62" xfId="1136"/>
    <cellStyle name="40% - Colore 2 63" xfId="1137"/>
    <cellStyle name="40% - Colore 2 64" xfId="1138"/>
    <cellStyle name="40% - Colore 2 65" xfId="1139"/>
    <cellStyle name="40% - Colore 2 66" xfId="1140"/>
    <cellStyle name="40% - Colore 2 67" xfId="1141"/>
    <cellStyle name="40% - Colore 2 68" xfId="1142"/>
    <cellStyle name="40% - Colore 2 69" xfId="1143"/>
    <cellStyle name="40% - Colore 2 7" xfId="1144"/>
    <cellStyle name="40% - Colore 2 7 2" xfId="1145"/>
    <cellStyle name="40% - Colore 2 70" xfId="1146"/>
    <cellStyle name="40% - Colore 2 71" xfId="1147"/>
    <cellStyle name="40% - Colore 2 72" xfId="1148"/>
    <cellStyle name="40% - Colore 2 73" xfId="1149"/>
    <cellStyle name="40% - Colore 2 74" xfId="1150"/>
    <cellStyle name="40% - Colore 2 75" xfId="1151"/>
    <cellStyle name="40% - Colore 2 76" xfId="1152"/>
    <cellStyle name="40% - Colore 2 77" xfId="1153"/>
    <cellStyle name="40% - Colore 2 78" xfId="1154"/>
    <cellStyle name="40% - Colore 2 79" xfId="1155"/>
    <cellStyle name="40% - Colore 2 8" xfId="1156"/>
    <cellStyle name="40% - Colore 2 8 2" xfId="1157"/>
    <cellStyle name="40% - Colore 2 80" xfId="1158"/>
    <cellStyle name="40% - Colore 2 81" xfId="1159"/>
    <cellStyle name="40% - Colore 2 82" xfId="1160"/>
    <cellStyle name="40% - Colore 2 83" xfId="1161"/>
    <cellStyle name="40% - Colore 2 84" xfId="1162"/>
    <cellStyle name="40% - Colore 2 85" xfId="1163"/>
    <cellStyle name="40% - Colore 2 86" xfId="1164"/>
    <cellStyle name="40% - Colore 2 87" xfId="1165"/>
    <cellStyle name="40% - Colore 2 88" xfId="1166"/>
    <cellStyle name="40% - Colore 2 89" xfId="1167"/>
    <cellStyle name="40% - Colore 2 9" xfId="1168"/>
    <cellStyle name="40% - Colore 2 9 2" xfId="1169"/>
    <cellStyle name="40% - Colore 2 90" xfId="1170"/>
    <cellStyle name="40% - Colore 2 91" xfId="1171"/>
    <cellStyle name="40% - Colore 2 92" xfId="1172"/>
    <cellStyle name="40% - Colore 2 93" xfId="1173"/>
    <cellStyle name="40% - Colore 2 94" xfId="1174"/>
    <cellStyle name="40% - Colore 2 95" xfId="1175"/>
    <cellStyle name="40% - Colore 2 96" xfId="1176"/>
    <cellStyle name="40% - Colore 2 97" xfId="1177"/>
    <cellStyle name="40% - Colore 2 98" xfId="1178"/>
    <cellStyle name="40% - Colore 2 99" xfId="1179"/>
    <cellStyle name="40% - Colore 3 10" xfId="1180"/>
    <cellStyle name="40% - Colore 3 10 2" xfId="1181"/>
    <cellStyle name="40% - Colore 3 100" xfId="1182"/>
    <cellStyle name="40% - Colore 3 101" xfId="1183"/>
    <cellStyle name="40% - Colore 3 11" xfId="1184"/>
    <cellStyle name="40% - Colore 3 11 2" xfId="1185"/>
    <cellStyle name="40% - Colore 3 12" xfId="1186"/>
    <cellStyle name="40% - Colore 3 12 2" xfId="1187"/>
    <cellStyle name="40% - Colore 3 13" xfId="1188"/>
    <cellStyle name="40% - Colore 3 13 2" xfId="1189"/>
    <cellStyle name="40% - Colore 3 14" xfId="1190"/>
    <cellStyle name="40% - Colore 3 14 2" xfId="1191"/>
    <cellStyle name="40% - Colore 3 15" xfId="1192"/>
    <cellStyle name="40% - Colore 3 15 2" xfId="1193"/>
    <cellStyle name="40% - Colore 3 16" xfId="1194"/>
    <cellStyle name="40% - Colore 3 16 2" xfId="1195"/>
    <cellStyle name="40% - Colore 3 17" xfId="1196"/>
    <cellStyle name="40% - Colore 3 17 2" xfId="1197"/>
    <cellStyle name="40% - Colore 3 18" xfId="1198"/>
    <cellStyle name="40% - Colore 3 18 2" xfId="1199"/>
    <cellStyle name="40% - Colore 3 19" xfId="1200"/>
    <cellStyle name="40% - Colore 3 19 2" xfId="1201"/>
    <cellStyle name="40% - Colore 3 2" xfId="11"/>
    <cellStyle name="40% - Colore 3 2 2" xfId="1202"/>
    <cellStyle name="40% - Colore 3 2 3" xfId="1203"/>
    <cellStyle name="40% - Colore 3 20" xfId="1204"/>
    <cellStyle name="40% - Colore 3 20 2" xfId="1205"/>
    <cellStyle name="40% - Colore 3 21" xfId="1206"/>
    <cellStyle name="40% - Colore 3 21 2" xfId="1207"/>
    <cellStyle name="40% - Colore 3 22" xfId="1208"/>
    <cellStyle name="40% - Colore 3 22 2" xfId="1209"/>
    <cellStyle name="40% - Colore 3 23" xfId="1210"/>
    <cellStyle name="40% - Colore 3 23 2" xfId="1211"/>
    <cellStyle name="40% - Colore 3 24" xfId="1212"/>
    <cellStyle name="40% - Colore 3 24 2" xfId="1213"/>
    <cellStyle name="40% - Colore 3 25" xfId="1214"/>
    <cellStyle name="40% - Colore 3 25 2" xfId="1215"/>
    <cellStyle name="40% - Colore 3 26" xfId="1216"/>
    <cellStyle name="40% - Colore 3 26 2" xfId="1217"/>
    <cellStyle name="40% - Colore 3 27" xfId="1218"/>
    <cellStyle name="40% - Colore 3 27 2" xfId="1219"/>
    <cellStyle name="40% - Colore 3 28" xfId="1220"/>
    <cellStyle name="40% - Colore 3 28 2" xfId="1221"/>
    <cellStyle name="40% - Colore 3 29" xfId="1222"/>
    <cellStyle name="40% - Colore 3 29 2" xfId="1223"/>
    <cellStyle name="40% - Colore 3 3" xfId="1224"/>
    <cellStyle name="40% - Colore 3 3 2" xfId="1225"/>
    <cellStyle name="40% - Colore 3 3 3" xfId="1226"/>
    <cellStyle name="40% - Colore 3 30" xfId="1227"/>
    <cellStyle name="40% - Colore 3 30 2" xfId="1228"/>
    <cellStyle name="40% - Colore 3 31" xfId="1229"/>
    <cellStyle name="40% - Colore 3 31 2" xfId="1230"/>
    <cellStyle name="40% - Colore 3 32" xfId="1231"/>
    <cellStyle name="40% - Colore 3 32 2" xfId="1232"/>
    <cellStyle name="40% - Colore 3 33" xfId="1233"/>
    <cellStyle name="40% - Colore 3 33 2" xfId="1234"/>
    <cellStyle name="40% - Colore 3 34" xfId="1235"/>
    <cellStyle name="40% - Colore 3 34 2" xfId="1236"/>
    <cellStyle name="40% - Colore 3 35" xfId="1237"/>
    <cellStyle name="40% - Colore 3 35 2" xfId="1238"/>
    <cellStyle name="40% - Colore 3 36" xfId="1239"/>
    <cellStyle name="40% - Colore 3 36 2" xfId="1240"/>
    <cellStyle name="40% - Colore 3 37" xfId="1241"/>
    <cellStyle name="40% - Colore 3 37 2" xfId="1242"/>
    <cellStyle name="40% - Colore 3 38" xfId="1243"/>
    <cellStyle name="40% - Colore 3 38 2" xfId="1244"/>
    <cellStyle name="40% - Colore 3 39" xfId="1245"/>
    <cellStyle name="40% - Colore 3 39 2" xfId="1246"/>
    <cellStyle name="40% - Colore 3 4" xfId="1247"/>
    <cellStyle name="40% - Colore 3 4 2" xfId="1248"/>
    <cellStyle name="40% - Colore 3 4 3" xfId="1249"/>
    <cellStyle name="40% - Colore 3 40" xfId="1250"/>
    <cellStyle name="40% - Colore 3 40 2" xfId="1251"/>
    <cellStyle name="40% - Colore 3 41" xfId="1252"/>
    <cellStyle name="40% - Colore 3 41 2" xfId="1253"/>
    <cellStyle name="40% - Colore 3 42" xfId="1254"/>
    <cellStyle name="40% - Colore 3 42 2" xfId="1255"/>
    <cellStyle name="40% - Colore 3 43" xfId="1256"/>
    <cellStyle name="40% - Colore 3 43 2" xfId="1257"/>
    <cellStyle name="40% - Colore 3 44" xfId="1258"/>
    <cellStyle name="40% - Colore 3 44 2" xfId="1259"/>
    <cellStyle name="40% - Colore 3 45" xfId="1260"/>
    <cellStyle name="40% - Colore 3 46" xfId="1261"/>
    <cellStyle name="40% - Colore 3 47" xfId="1262"/>
    <cellStyle name="40% - Colore 3 48" xfId="1263"/>
    <cellStyle name="40% - Colore 3 49" xfId="1264"/>
    <cellStyle name="40% - Colore 3 5" xfId="1265"/>
    <cellStyle name="40% - Colore 3 5 2" xfId="1266"/>
    <cellStyle name="40% - Colore 3 50" xfId="1267"/>
    <cellStyle name="40% - Colore 3 51" xfId="1268"/>
    <cellStyle name="40% - Colore 3 52" xfId="1269"/>
    <cellStyle name="40% - Colore 3 53" xfId="1270"/>
    <cellStyle name="40% - Colore 3 54" xfId="1271"/>
    <cellStyle name="40% - Colore 3 55" xfId="1272"/>
    <cellStyle name="40% - Colore 3 56" xfId="1273"/>
    <cellStyle name="40% - Colore 3 57" xfId="1274"/>
    <cellStyle name="40% - Colore 3 58" xfId="1275"/>
    <cellStyle name="40% - Colore 3 59" xfId="1276"/>
    <cellStyle name="40% - Colore 3 6" xfId="1277"/>
    <cellStyle name="40% - Colore 3 6 2" xfId="1278"/>
    <cellStyle name="40% - Colore 3 60" xfId="1279"/>
    <cellStyle name="40% - Colore 3 61" xfId="1280"/>
    <cellStyle name="40% - Colore 3 62" xfId="1281"/>
    <cellStyle name="40% - Colore 3 63" xfId="1282"/>
    <cellStyle name="40% - Colore 3 64" xfId="1283"/>
    <cellStyle name="40% - Colore 3 65" xfId="1284"/>
    <cellStyle name="40% - Colore 3 66" xfId="1285"/>
    <cellStyle name="40% - Colore 3 67" xfId="1286"/>
    <cellStyle name="40% - Colore 3 68" xfId="1287"/>
    <cellStyle name="40% - Colore 3 69" xfId="1288"/>
    <cellStyle name="40% - Colore 3 7" xfId="1289"/>
    <cellStyle name="40% - Colore 3 7 2" xfId="1290"/>
    <cellStyle name="40% - Colore 3 70" xfId="1291"/>
    <cellStyle name="40% - Colore 3 71" xfId="1292"/>
    <cellStyle name="40% - Colore 3 72" xfId="1293"/>
    <cellStyle name="40% - Colore 3 73" xfId="1294"/>
    <cellStyle name="40% - Colore 3 74" xfId="1295"/>
    <cellStyle name="40% - Colore 3 75" xfId="1296"/>
    <cellStyle name="40% - Colore 3 76" xfId="1297"/>
    <cellStyle name="40% - Colore 3 77" xfId="1298"/>
    <cellStyle name="40% - Colore 3 78" xfId="1299"/>
    <cellStyle name="40% - Colore 3 79" xfId="1300"/>
    <cellStyle name="40% - Colore 3 8" xfId="1301"/>
    <cellStyle name="40% - Colore 3 8 2" xfId="1302"/>
    <cellStyle name="40% - Colore 3 80" xfId="1303"/>
    <cellStyle name="40% - Colore 3 81" xfId="1304"/>
    <cellStyle name="40% - Colore 3 82" xfId="1305"/>
    <cellStyle name="40% - Colore 3 83" xfId="1306"/>
    <cellStyle name="40% - Colore 3 84" xfId="1307"/>
    <cellStyle name="40% - Colore 3 85" xfId="1308"/>
    <cellStyle name="40% - Colore 3 86" xfId="1309"/>
    <cellStyle name="40% - Colore 3 87" xfId="1310"/>
    <cellStyle name="40% - Colore 3 88" xfId="1311"/>
    <cellStyle name="40% - Colore 3 89" xfId="1312"/>
    <cellStyle name="40% - Colore 3 9" xfId="1313"/>
    <cellStyle name="40% - Colore 3 9 2" xfId="1314"/>
    <cellStyle name="40% - Colore 3 90" xfId="1315"/>
    <cellStyle name="40% - Colore 3 91" xfId="1316"/>
    <cellStyle name="40% - Colore 3 92" xfId="1317"/>
    <cellStyle name="40% - Colore 3 93" xfId="1318"/>
    <cellStyle name="40% - Colore 3 94" xfId="1319"/>
    <cellStyle name="40% - Colore 3 95" xfId="1320"/>
    <cellStyle name="40% - Colore 3 96" xfId="1321"/>
    <cellStyle name="40% - Colore 3 97" xfId="1322"/>
    <cellStyle name="40% - Colore 3 98" xfId="1323"/>
    <cellStyle name="40% - Colore 3 99" xfId="1324"/>
    <cellStyle name="40% - Colore 4 10" xfId="1325"/>
    <cellStyle name="40% - Colore 4 10 2" xfId="1326"/>
    <cellStyle name="40% - Colore 4 100" xfId="1327"/>
    <cellStyle name="40% - Colore 4 101" xfId="1328"/>
    <cellStyle name="40% - Colore 4 11" xfId="1329"/>
    <cellStyle name="40% - Colore 4 11 2" xfId="1330"/>
    <cellStyle name="40% - Colore 4 12" xfId="1331"/>
    <cellStyle name="40% - Colore 4 12 2" xfId="1332"/>
    <cellStyle name="40% - Colore 4 13" xfId="1333"/>
    <cellStyle name="40% - Colore 4 13 2" xfId="1334"/>
    <cellStyle name="40% - Colore 4 14" xfId="1335"/>
    <cellStyle name="40% - Colore 4 14 2" xfId="1336"/>
    <cellStyle name="40% - Colore 4 15" xfId="1337"/>
    <cellStyle name="40% - Colore 4 15 2" xfId="1338"/>
    <cellStyle name="40% - Colore 4 16" xfId="1339"/>
    <cellStyle name="40% - Colore 4 16 2" xfId="1340"/>
    <cellStyle name="40% - Colore 4 17" xfId="1341"/>
    <cellStyle name="40% - Colore 4 17 2" xfId="1342"/>
    <cellStyle name="40% - Colore 4 18" xfId="1343"/>
    <cellStyle name="40% - Colore 4 18 2" xfId="1344"/>
    <cellStyle name="40% - Colore 4 19" xfId="1345"/>
    <cellStyle name="40% - Colore 4 19 2" xfId="1346"/>
    <cellStyle name="40% - Colore 4 2" xfId="12"/>
    <cellStyle name="40% - Colore 4 2 2" xfId="1347"/>
    <cellStyle name="40% - Colore 4 2 3" xfId="1348"/>
    <cellStyle name="40% - Colore 4 20" xfId="1349"/>
    <cellStyle name="40% - Colore 4 20 2" xfId="1350"/>
    <cellStyle name="40% - Colore 4 21" xfId="1351"/>
    <cellStyle name="40% - Colore 4 21 2" xfId="1352"/>
    <cellStyle name="40% - Colore 4 22" xfId="1353"/>
    <cellStyle name="40% - Colore 4 22 2" xfId="1354"/>
    <cellStyle name="40% - Colore 4 23" xfId="1355"/>
    <cellStyle name="40% - Colore 4 23 2" xfId="1356"/>
    <cellStyle name="40% - Colore 4 24" xfId="1357"/>
    <cellStyle name="40% - Colore 4 24 2" xfId="1358"/>
    <cellStyle name="40% - Colore 4 25" xfId="1359"/>
    <cellStyle name="40% - Colore 4 25 2" xfId="1360"/>
    <cellStyle name="40% - Colore 4 26" xfId="1361"/>
    <cellStyle name="40% - Colore 4 26 2" xfId="1362"/>
    <cellStyle name="40% - Colore 4 27" xfId="1363"/>
    <cellStyle name="40% - Colore 4 27 2" xfId="1364"/>
    <cellStyle name="40% - Colore 4 28" xfId="1365"/>
    <cellStyle name="40% - Colore 4 28 2" xfId="1366"/>
    <cellStyle name="40% - Colore 4 29" xfId="1367"/>
    <cellStyle name="40% - Colore 4 29 2" xfId="1368"/>
    <cellStyle name="40% - Colore 4 3" xfId="1369"/>
    <cellStyle name="40% - Colore 4 3 2" xfId="1370"/>
    <cellStyle name="40% - Colore 4 3 3" xfId="1371"/>
    <cellStyle name="40% - Colore 4 30" xfId="1372"/>
    <cellStyle name="40% - Colore 4 30 2" xfId="1373"/>
    <cellStyle name="40% - Colore 4 31" xfId="1374"/>
    <cellStyle name="40% - Colore 4 31 2" xfId="1375"/>
    <cellStyle name="40% - Colore 4 32" xfId="1376"/>
    <cellStyle name="40% - Colore 4 32 2" xfId="1377"/>
    <cellStyle name="40% - Colore 4 33" xfId="1378"/>
    <cellStyle name="40% - Colore 4 33 2" xfId="1379"/>
    <cellStyle name="40% - Colore 4 34" xfId="1380"/>
    <cellStyle name="40% - Colore 4 34 2" xfId="1381"/>
    <cellStyle name="40% - Colore 4 35" xfId="1382"/>
    <cellStyle name="40% - Colore 4 35 2" xfId="1383"/>
    <cellStyle name="40% - Colore 4 36" xfId="1384"/>
    <cellStyle name="40% - Colore 4 36 2" xfId="1385"/>
    <cellStyle name="40% - Colore 4 37" xfId="1386"/>
    <cellStyle name="40% - Colore 4 37 2" xfId="1387"/>
    <cellStyle name="40% - Colore 4 38" xfId="1388"/>
    <cellStyle name="40% - Colore 4 38 2" xfId="1389"/>
    <cellStyle name="40% - Colore 4 39" xfId="1390"/>
    <cellStyle name="40% - Colore 4 39 2" xfId="1391"/>
    <cellStyle name="40% - Colore 4 4" xfId="1392"/>
    <cellStyle name="40% - Colore 4 4 2" xfId="1393"/>
    <cellStyle name="40% - Colore 4 4 3" xfId="1394"/>
    <cellStyle name="40% - Colore 4 40" xfId="1395"/>
    <cellStyle name="40% - Colore 4 40 2" xfId="1396"/>
    <cellStyle name="40% - Colore 4 41" xfId="1397"/>
    <cellStyle name="40% - Colore 4 41 2" xfId="1398"/>
    <cellStyle name="40% - Colore 4 42" xfId="1399"/>
    <cellStyle name="40% - Colore 4 42 2" xfId="1400"/>
    <cellStyle name="40% - Colore 4 43" xfId="1401"/>
    <cellStyle name="40% - Colore 4 43 2" xfId="1402"/>
    <cellStyle name="40% - Colore 4 44" xfId="1403"/>
    <cellStyle name="40% - Colore 4 44 2" xfId="1404"/>
    <cellStyle name="40% - Colore 4 45" xfId="1405"/>
    <cellStyle name="40% - Colore 4 46" xfId="1406"/>
    <cellStyle name="40% - Colore 4 47" xfId="1407"/>
    <cellStyle name="40% - Colore 4 48" xfId="1408"/>
    <cellStyle name="40% - Colore 4 49" xfId="1409"/>
    <cellStyle name="40% - Colore 4 5" xfId="1410"/>
    <cellStyle name="40% - Colore 4 5 2" xfId="1411"/>
    <cellStyle name="40% - Colore 4 50" xfId="1412"/>
    <cellStyle name="40% - Colore 4 51" xfId="1413"/>
    <cellStyle name="40% - Colore 4 52" xfId="1414"/>
    <cellStyle name="40% - Colore 4 53" xfId="1415"/>
    <cellStyle name="40% - Colore 4 54" xfId="1416"/>
    <cellStyle name="40% - Colore 4 55" xfId="1417"/>
    <cellStyle name="40% - Colore 4 56" xfId="1418"/>
    <cellStyle name="40% - Colore 4 57" xfId="1419"/>
    <cellStyle name="40% - Colore 4 58" xfId="1420"/>
    <cellStyle name="40% - Colore 4 59" xfId="1421"/>
    <cellStyle name="40% - Colore 4 6" xfId="1422"/>
    <cellStyle name="40% - Colore 4 6 2" xfId="1423"/>
    <cellStyle name="40% - Colore 4 60" xfId="1424"/>
    <cellStyle name="40% - Colore 4 61" xfId="1425"/>
    <cellStyle name="40% - Colore 4 62" xfId="1426"/>
    <cellStyle name="40% - Colore 4 63" xfId="1427"/>
    <cellStyle name="40% - Colore 4 64" xfId="1428"/>
    <cellStyle name="40% - Colore 4 65" xfId="1429"/>
    <cellStyle name="40% - Colore 4 66" xfId="1430"/>
    <cellStyle name="40% - Colore 4 67" xfId="1431"/>
    <cellStyle name="40% - Colore 4 68" xfId="1432"/>
    <cellStyle name="40% - Colore 4 69" xfId="1433"/>
    <cellStyle name="40% - Colore 4 7" xfId="1434"/>
    <cellStyle name="40% - Colore 4 7 2" xfId="1435"/>
    <cellStyle name="40% - Colore 4 70" xfId="1436"/>
    <cellStyle name="40% - Colore 4 71" xfId="1437"/>
    <cellStyle name="40% - Colore 4 72" xfId="1438"/>
    <cellStyle name="40% - Colore 4 73" xfId="1439"/>
    <cellStyle name="40% - Colore 4 74" xfId="1440"/>
    <cellStyle name="40% - Colore 4 75" xfId="1441"/>
    <cellStyle name="40% - Colore 4 76" xfId="1442"/>
    <cellStyle name="40% - Colore 4 77" xfId="1443"/>
    <cellStyle name="40% - Colore 4 78" xfId="1444"/>
    <cellStyle name="40% - Colore 4 79" xfId="1445"/>
    <cellStyle name="40% - Colore 4 8" xfId="1446"/>
    <cellStyle name="40% - Colore 4 8 2" xfId="1447"/>
    <cellStyle name="40% - Colore 4 80" xfId="1448"/>
    <cellStyle name="40% - Colore 4 81" xfId="1449"/>
    <cellStyle name="40% - Colore 4 82" xfId="1450"/>
    <cellStyle name="40% - Colore 4 83" xfId="1451"/>
    <cellStyle name="40% - Colore 4 84" xfId="1452"/>
    <cellStyle name="40% - Colore 4 85" xfId="1453"/>
    <cellStyle name="40% - Colore 4 86" xfId="1454"/>
    <cellStyle name="40% - Colore 4 87" xfId="1455"/>
    <cellStyle name="40% - Colore 4 88" xfId="1456"/>
    <cellStyle name="40% - Colore 4 89" xfId="1457"/>
    <cellStyle name="40% - Colore 4 9" xfId="1458"/>
    <cellStyle name="40% - Colore 4 9 2" xfId="1459"/>
    <cellStyle name="40% - Colore 4 90" xfId="1460"/>
    <cellStyle name="40% - Colore 4 91" xfId="1461"/>
    <cellStyle name="40% - Colore 4 92" xfId="1462"/>
    <cellStyle name="40% - Colore 4 93" xfId="1463"/>
    <cellStyle name="40% - Colore 4 94" xfId="1464"/>
    <cellStyle name="40% - Colore 4 95" xfId="1465"/>
    <cellStyle name="40% - Colore 4 96" xfId="1466"/>
    <cellStyle name="40% - Colore 4 97" xfId="1467"/>
    <cellStyle name="40% - Colore 4 98" xfId="1468"/>
    <cellStyle name="40% - Colore 4 99" xfId="1469"/>
    <cellStyle name="40% - Colore 5 10" xfId="1470"/>
    <cellStyle name="40% - Colore 5 10 2" xfId="1471"/>
    <cellStyle name="40% - Colore 5 100" xfId="1472"/>
    <cellStyle name="40% - Colore 5 101" xfId="1473"/>
    <cellStyle name="40% - Colore 5 11" xfId="1474"/>
    <cellStyle name="40% - Colore 5 11 2" xfId="1475"/>
    <cellStyle name="40% - Colore 5 12" xfId="1476"/>
    <cellStyle name="40% - Colore 5 12 2" xfId="1477"/>
    <cellStyle name="40% - Colore 5 13" xfId="1478"/>
    <cellStyle name="40% - Colore 5 13 2" xfId="1479"/>
    <cellStyle name="40% - Colore 5 14" xfId="1480"/>
    <cellStyle name="40% - Colore 5 14 2" xfId="1481"/>
    <cellStyle name="40% - Colore 5 15" xfId="1482"/>
    <cellStyle name="40% - Colore 5 15 2" xfId="1483"/>
    <cellStyle name="40% - Colore 5 16" xfId="1484"/>
    <cellStyle name="40% - Colore 5 16 2" xfId="1485"/>
    <cellStyle name="40% - Colore 5 17" xfId="1486"/>
    <cellStyle name="40% - Colore 5 17 2" xfId="1487"/>
    <cellStyle name="40% - Colore 5 18" xfId="1488"/>
    <cellStyle name="40% - Colore 5 18 2" xfId="1489"/>
    <cellStyle name="40% - Colore 5 19" xfId="1490"/>
    <cellStyle name="40% - Colore 5 19 2" xfId="1491"/>
    <cellStyle name="40% - Colore 5 2" xfId="13"/>
    <cellStyle name="40% - Colore 5 2 2" xfId="1492"/>
    <cellStyle name="40% - Colore 5 2 3" xfId="1493"/>
    <cellStyle name="40% - Colore 5 20" xfId="1494"/>
    <cellStyle name="40% - Colore 5 20 2" xfId="1495"/>
    <cellStyle name="40% - Colore 5 21" xfId="1496"/>
    <cellStyle name="40% - Colore 5 21 2" xfId="1497"/>
    <cellStyle name="40% - Colore 5 22" xfId="1498"/>
    <cellStyle name="40% - Colore 5 22 2" xfId="1499"/>
    <cellStyle name="40% - Colore 5 23" xfId="1500"/>
    <cellStyle name="40% - Colore 5 23 2" xfId="1501"/>
    <cellStyle name="40% - Colore 5 24" xfId="1502"/>
    <cellStyle name="40% - Colore 5 24 2" xfId="1503"/>
    <cellStyle name="40% - Colore 5 25" xfId="1504"/>
    <cellStyle name="40% - Colore 5 25 2" xfId="1505"/>
    <cellStyle name="40% - Colore 5 26" xfId="1506"/>
    <cellStyle name="40% - Colore 5 26 2" xfId="1507"/>
    <cellStyle name="40% - Colore 5 27" xfId="1508"/>
    <cellStyle name="40% - Colore 5 27 2" xfId="1509"/>
    <cellStyle name="40% - Colore 5 28" xfId="1510"/>
    <cellStyle name="40% - Colore 5 28 2" xfId="1511"/>
    <cellStyle name="40% - Colore 5 29" xfId="1512"/>
    <cellStyle name="40% - Colore 5 29 2" xfId="1513"/>
    <cellStyle name="40% - Colore 5 3" xfId="1514"/>
    <cellStyle name="40% - Colore 5 3 2" xfId="1515"/>
    <cellStyle name="40% - Colore 5 3 3" xfId="1516"/>
    <cellStyle name="40% - Colore 5 30" xfId="1517"/>
    <cellStyle name="40% - Colore 5 30 2" xfId="1518"/>
    <cellStyle name="40% - Colore 5 31" xfId="1519"/>
    <cellStyle name="40% - Colore 5 31 2" xfId="1520"/>
    <cellStyle name="40% - Colore 5 32" xfId="1521"/>
    <cellStyle name="40% - Colore 5 32 2" xfId="1522"/>
    <cellStyle name="40% - Colore 5 33" xfId="1523"/>
    <cellStyle name="40% - Colore 5 33 2" xfId="1524"/>
    <cellStyle name="40% - Colore 5 34" xfId="1525"/>
    <cellStyle name="40% - Colore 5 34 2" xfId="1526"/>
    <cellStyle name="40% - Colore 5 35" xfId="1527"/>
    <cellStyle name="40% - Colore 5 35 2" xfId="1528"/>
    <cellStyle name="40% - Colore 5 36" xfId="1529"/>
    <cellStyle name="40% - Colore 5 36 2" xfId="1530"/>
    <cellStyle name="40% - Colore 5 37" xfId="1531"/>
    <cellStyle name="40% - Colore 5 37 2" xfId="1532"/>
    <cellStyle name="40% - Colore 5 38" xfId="1533"/>
    <cellStyle name="40% - Colore 5 38 2" xfId="1534"/>
    <cellStyle name="40% - Colore 5 39" xfId="1535"/>
    <cellStyle name="40% - Colore 5 39 2" xfId="1536"/>
    <cellStyle name="40% - Colore 5 4" xfId="1537"/>
    <cellStyle name="40% - Colore 5 4 2" xfId="1538"/>
    <cellStyle name="40% - Colore 5 4 3" xfId="1539"/>
    <cellStyle name="40% - Colore 5 40" xfId="1540"/>
    <cellStyle name="40% - Colore 5 40 2" xfId="1541"/>
    <cellStyle name="40% - Colore 5 41" xfId="1542"/>
    <cellStyle name="40% - Colore 5 41 2" xfId="1543"/>
    <cellStyle name="40% - Colore 5 42" xfId="1544"/>
    <cellStyle name="40% - Colore 5 42 2" xfId="1545"/>
    <cellStyle name="40% - Colore 5 43" xfId="1546"/>
    <cellStyle name="40% - Colore 5 43 2" xfId="1547"/>
    <cellStyle name="40% - Colore 5 44" xfId="1548"/>
    <cellStyle name="40% - Colore 5 44 2" xfId="1549"/>
    <cellStyle name="40% - Colore 5 45" xfId="1550"/>
    <cellStyle name="40% - Colore 5 46" xfId="1551"/>
    <cellStyle name="40% - Colore 5 47" xfId="1552"/>
    <cellStyle name="40% - Colore 5 48" xfId="1553"/>
    <cellStyle name="40% - Colore 5 49" xfId="1554"/>
    <cellStyle name="40% - Colore 5 5" xfId="1555"/>
    <cellStyle name="40% - Colore 5 5 2" xfId="1556"/>
    <cellStyle name="40% - Colore 5 50" xfId="1557"/>
    <cellStyle name="40% - Colore 5 51" xfId="1558"/>
    <cellStyle name="40% - Colore 5 52" xfId="1559"/>
    <cellStyle name="40% - Colore 5 53" xfId="1560"/>
    <cellStyle name="40% - Colore 5 54" xfId="1561"/>
    <cellStyle name="40% - Colore 5 55" xfId="1562"/>
    <cellStyle name="40% - Colore 5 56" xfId="1563"/>
    <cellStyle name="40% - Colore 5 57" xfId="1564"/>
    <cellStyle name="40% - Colore 5 58" xfId="1565"/>
    <cellStyle name="40% - Colore 5 59" xfId="1566"/>
    <cellStyle name="40% - Colore 5 6" xfId="1567"/>
    <cellStyle name="40% - Colore 5 6 2" xfId="1568"/>
    <cellStyle name="40% - Colore 5 60" xfId="1569"/>
    <cellStyle name="40% - Colore 5 61" xfId="1570"/>
    <cellStyle name="40% - Colore 5 62" xfId="1571"/>
    <cellStyle name="40% - Colore 5 63" xfId="1572"/>
    <cellStyle name="40% - Colore 5 64" xfId="1573"/>
    <cellStyle name="40% - Colore 5 65" xfId="1574"/>
    <cellStyle name="40% - Colore 5 66" xfId="1575"/>
    <cellStyle name="40% - Colore 5 67" xfId="1576"/>
    <cellStyle name="40% - Colore 5 68" xfId="1577"/>
    <cellStyle name="40% - Colore 5 69" xfId="1578"/>
    <cellStyle name="40% - Colore 5 7" xfId="1579"/>
    <cellStyle name="40% - Colore 5 7 2" xfId="1580"/>
    <cellStyle name="40% - Colore 5 70" xfId="1581"/>
    <cellStyle name="40% - Colore 5 71" xfId="1582"/>
    <cellStyle name="40% - Colore 5 72" xfId="1583"/>
    <cellStyle name="40% - Colore 5 73" xfId="1584"/>
    <cellStyle name="40% - Colore 5 74" xfId="1585"/>
    <cellStyle name="40% - Colore 5 75" xfId="1586"/>
    <cellStyle name="40% - Colore 5 76" xfId="1587"/>
    <cellStyle name="40% - Colore 5 77" xfId="1588"/>
    <cellStyle name="40% - Colore 5 78" xfId="1589"/>
    <cellStyle name="40% - Colore 5 79" xfId="1590"/>
    <cellStyle name="40% - Colore 5 8" xfId="1591"/>
    <cellStyle name="40% - Colore 5 8 2" xfId="1592"/>
    <cellStyle name="40% - Colore 5 80" xfId="1593"/>
    <cellStyle name="40% - Colore 5 81" xfId="1594"/>
    <cellStyle name="40% - Colore 5 82" xfId="1595"/>
    <cellStyle name="40% - Colore 5 83" xfId="1596"/>
    <cellStyle name="40% - Colore 5 84" xfId="1597"/>
    <cellStyle name="40% - Colore 5 85" xfId="1598"/>
    <cellStyle name="40% - Colore 5 86" xfId="1599"/>
    <cellStyle name="40% - Colore 5 87" xfId="1600"/>
    <cellStyle name="40% - Colore 5 88" xfId="1601"/>
    <cellStyle name="40% - Colore 5 89" xfId="1602"/>
    <cellStyle name="40% - Colore 5 9" xfId="1603"/>
    <cellStyle name="40% - Colore 5 9 2" xfId="1604"/>
    <cellStyle name="40% - Colore 5 90" xfId="1605"/>
    <cellStyle name="40% - Colore 5 91" xfId="1606"/>
    <cellStyle name="40% - Colore 5 92" xfId="1607"/>
    <cellStyle name="40% - Colore 5 93" xfId="1608"/>
    <cellStyle name="40% - Colore 5 94" xfId="1609"/>
    <cellStyle name="40% - Colore 5 95" xfId="1610"/>
    <cellStyle name="40% - Colore 5 96" xfId="1611"/>
    <cellStyle name="40% - Colore 5 97" xfId="1612"/>
    <cellStyle name="40% - Colore 5 98" xfId="1613"/>
    <cellStyle name="40% - Colore 5 99" xfId="1614"/>
    <cellStyle name="40% - Colore 6 10" xfId="1615"/>
    <cellStyle name="40% - Colore 6 10 2" xfId="1616"/>
    <cellStyle name="40% - Colore 6 100" xfId="1617"/>
    <cellStyle name="40% - Colore 6 101" xfId="1618"/>
    <cellStyle name="40% - Colore 6 11" xfId="1619"/>
    <cellStyle name="40% - Colore 6 11 2" xfId="1620"/>
    <cellStyle name="40% - Colore 6 12" xfId="1621"/>
    <cellStyle name="40% - Colore 6 12 2" xfId="1622"/>
    <cellStyle name="40% - Colore 6 13" xfId="1623"/>
    <cellStyle name="40% - Colore 6 13 2" xfId="1624"/>
    <cellStyle name="40% - Colore 6 14" xfId="1625"/>
    <cellStyle name="40% - Colore 6 14 2" xfId="1626"/>
    <cellStyle name="40% - Colore 6 15" xfId="1627"/>
    <cellStyle name="40% - Colore 6 15 2" xfId="1628"/>
    <cellStyle name="40% - Colore 6 16" xfId="1629"/>
    <cellStyle name="40% - Colore 6 16 2" xfId="1630"/>
    <cellStyle name="40% - Colore 6 17" xfId="1631"/>
    <cellStyle name="40% - Colore 6 17 2" xfId="1632"/>
    <cellStyle name="40% - Colore 6 18" xfId="1633"/>
    <cellStyle name="40% - Colore 6 18 2" xfId="1634"/>
    <cellStyle name="40% - Colore 6 19" xfId="1635"/>
    <cellStyle name="40% - Colore 6 19 2" xfId="1636"/>
    <cellStyle name="40% - Colore 6 2" xfId="14"/>
    <cellStyle name="40% - Colore 6 2 2" xfId="1637"/>
    <cellStyle name="40% - Colore 6 2 3" xfId="1638"/>
    <cellStyle name="40% - Colore 6 20" xfId="1639"/>
    <cellStyle name="40% - Colore 6 20 2" xfId="1640"/>
    <cellStyle name="40% - Colore 6 21" xfId="1641"/>
    <cellStyle name="40% - Colore 6 21 2" xfId="1642"/>
    <cellStyle name="40% - Colore 6 22" xfId="1643"/>
    <cellStyle name="40% - Colore 6 22 2" xfId="1644"/>
    <cellStyle name="40% - Colore 6 23" xfId="1645"/>
    <cellStyle name="40% - Colore 6 23 2" xfId="1646"/>
    <cellStyle name="40% - Colore 6 24" xfId="1647"/>
    <cellStyle name="40% - Colore 6 24 2" xfId="1648"/>
    <cellStyle name="40% - Colore 6 25" xfId="1649"/>
    <cellStyle name="40% - Colore 6 25 2" xfId="1650"/>
    <cellStyle name="40% - Colore 6 26" xfId="1651"/>
    <cellStyle name="40% - Colore 6 26 2" xfId="1652"/>
    <cellStyle name="40% - Colore 6 27" xfId="1653"/>
    <cellStyle name="40% - Colore 6 27 2" xfId="1654"/>
    <cellStyle name="40% - Colore 6 28" xfId="1655"/>
    <cellStyle name="40% - Colore 6 28 2" xfId="1656"/>
    <cellStyle name="40% - Colore 6 29" xfId="1657"/>
    <cellStyle name="40% - Colore 6 29 2" xfId="1658"/>
    <cellStyle name="40% - Colore 6 3" xfId="1659"/>
    <cellStyle name="40% - Colore 6 3 2" xfId="1660"/>
    <cellStyle name="40% - Colore 6 3 3" xfId="1661"/>
    <cellStyle name="40% - Colore 6 30" xfId="1662"/>
    <cellStyle name="40% - Colore 6 30 2" xfId="1663"/>
    <cellStyle name="40% - Colore 6 31" xfId="1664"/>
    <cellStyle name="40% - Colore 6 31 2" xfId="1665"/>
    <cellStyle name="40% - Colore 6 32" xfId="1666"/>
    <cellStyle name="40% - Colore 6 32 2" xfId="1667"/>
    <cellStyle name="40% - Colore 6 33" xfId="1668"/>
    <cellStyle name="40% - Colore 6 33 2" xfId="1669"/>
    <cellStyle name="40% - Colore 6 34" xfId="1670"/>
    <cellStyle name="40% - Colore 6 34 2" xfId="1671"/>
    <cellStyle name="40% - Colore 6 35" xfId="1672"/>
    <cellStyle name="40% - Colore 6 35 2" xfId="1673"/>
    <cellStyle name="40% - Colore 6 36" xfId="1674"/>
    <cellStyle name="40% - Colore 6 36 2" xfId="1675"/>
    <cellStyle name="40% - Colore 6 37" xfId="1676"/>
    <cellStyle name="40% - Colore 6 37 2" xfId="1677"/>
    <cellStyle name="40% - Colore 6 38" xfId="1678"/>
    <cellStyle name="40% - Colore 6 38 2" xfId="1679"/>
    <cellStyle name="40% - Colore 6 39" xfId="1680"/>
    <cellStyle name="40% - Colore 6 39 2" xfId="1681"/>
    <cellStyle name="40% - Colore 6 4" xfId="1682"/>
    <cellStyle name="40% - Colore 6 4 2" xfId="1683"/>
    <cellStyle name="40% - Colore 6 4 3" xfId="1684"/>
    <cellStyle name="40% - Colore 6 40" xfId="1685"/>
    <cellStyle name="40% - Colore 6 40 2" xfId="1686"/>
    <cellStyle name="40% - Colore 6 41" xfId="1687"/>
    <cellStyle name="40% - Colore 6 41 2" xfId="1688"/>
    <cellStyle name="40% - Colore 6 42" xfId="1689"/>
    <cellStyle name="40% - Colore 6 42 2" xfId="1690"/>
    <cellStyle name="40% - Colore 6 43" xfId="1691"/>
    <cellStyle name="40% - Colore 6 43 2" xfId="1692"/>
    <cellStyle name="40% - Colore 6 44" xfId="1693"/>
    <cellStyle name="40% - Colore 6 44 2" xfId="1694"/>
    <cellStyle name="40% - Colore 6 45" xfId="1695"/>
    <cellStyle name="40% - Colore 6 46" xfId="1696"/>
    <cellStyle name="40% - Colore 6 47" xfId="1697"/>
    <cellStyle name="40% - Colore 6 48" xfId="1698"/>
    <cellStyle name="40% - Colore 6 49" xfId="1699"/>
    <cellStyle name="40% - Colore 6 5" xfId="1700"/>
    <cellStyle name="40% - Colore 6 5 2" xfId="1701"/>
    <cellStyle name="40% - Colore 6 50" xfId="1702"/>
    <cellStyle name="40% - Colore 6 51" xfId="1703"/>
    <cellStyle name="40% - Colore 6 52" xfId="1704"/>
    <cellStyle name="40% - Colore 6 53" xfId="1705"/>
    <cellStyle name="40% - Colore 6 54" xfId="1706"/>
    <cellStyle name="40% - Colore 6 55" xfId="1707"/>
    <cellStyle name="40% - Colore 6 56" xfId="1708"/>
    <cellStyle name="40% - Colore 6 57" xfId="1709"/>
    <cellStyle name="40% - Colore 6 58" xfId="1710"/>
    <cellStyle name="40% - Colore 6 59" xfId="1711"/>
    <cellStyle name="40% - Colore 6 6" xfId="1712"/>
    <cellStyle name="40% - Colore 6 6 2" xfId="1713"/>
    <cellStyle name="40% - Colore 6 60" xfId="1714"/>
    <cellStyle name="40% - Colore 6 61" xfId="1715"/>
    <cellStyle name="40% - Colore 6 62" xfId="1716"/>
    <cellStyle name="40% - Colore 6 63" xfId="1717"/>
    <cellStyle name="40% - Colore 6 64" xfId="1718"/>
    <cellStyle name="40% - Colore 6 65" xfId="1719"/>
    <cellStyle name="40% - Colore 6 66" xfId="1720"/>
    <cellStyle name="40% - Colore 6 67" xfId="1721"/>
    <cellStyle name="40% - Colore 6 68" xfId="1722"/>
    <cellStyle name="40% - Colore 6 69" xfId="1723"/>
    <cellStyle name="40% - Colore 6 7" xfId="1724"/>
    <cellStyle name="40% - Colore 6 7 2" xfId="1725"/>
    <cellStyle name="40% - Colore 6 70" xfId="1726"/>
    <cellStyle name="40% - Colore 6 71" xfId="1727"/>
    <cellStyle name="40% - Colore 6 72" xfId="1728"/>
    <cellStyle name="40% - Colore 6 73" xfId="1729"/>
    <cellStyle name="40% - Colore 6 74" xfId="1730"/>
    <cellStyle name="40% - Colore 6 75" xfId="1731"/>
    <cellStyle name="40% - Colore 6 76" xfId="1732"/>
    <cellStyle name="40% - Colore 6 77" xfId="1733"/>
    <cellStyle name="40% - Colore 6 78" xfId="1734"/>
    <cellStyle name="40% - Colore 6 79" xfId="1735"/>
    <cellStyle name="40% - Colore 6 8" xfId="1736"/>
    <cellStyle name="40% - Colore 6 8 2" xfId="1737"/>
    <cellStyle name="40% - Colore 6 80" xfId="1738"/>
    <cellStyle name="40% - Colore 6 81" xfId="1739"/>
    <cellStyle name="40% - Colore 6 82" xfId="1740"/>
    <cellStyle name="40% - Colore 6 83" xfId="1741"/>
    <cellStyle name="40% - Colore 6 84" xfId="1742"/>
    <cellStyle name="40% - Colore 6 85" xfId="1743"/>
    <cellStyle name="40% - Colore 6 86" xfId="1744"/>
    <cellStyle name="40% - Colore 6 87" xfId="1745"/>
    <cellStyle name="40% - Colore 6 88" xfId="1746"/>
    <cellStyle name="40% - Colore 6 89" xfId="1747"/>
    <cellStyle name="40% - Colore 6 9" xfId="1748"/>
    <cellStyle name="40% - Colore 6 9 2" xfId="1749"/>
    <cellStyle name="40% - Colore 6 90" xfId="1750"/>
    <cellStyle name="40% - Colore 6 91" xfId="1751"/>
    <cellStyle name="40% - Colore 6 92" xfId="1752"/>
    <cellStyle name="40% - Colore 6 93" xfId="1753"/>
    <cellStyle name="40% - Colore 6 94" xfId="1754"/>
    <cellStyle name="40% - Colore 6 95" xfId="1755"/>
    <cellStyle name="40% - Colore 6 96" xfId="1756"/>
    <cellStyle name="40% - Colore 6 97" xfId="1757"/>
    <cellStyle name="40% - Colore 6 98" xfId="1758"/>
    <cellStyle name="40% - Colore 6 99" xfId="1759"/>
    <cellStyle name="60% - Colore 1 2" xfId="1760"/>
    <cellStyle name="60% - Colore 2 2" xfId="1761"/>
    <cellStyle name="60% - Colore 3 2" xfId="1762"/>
    <cellStyle name="60% - Colore 4 2" xfId="1763"/>
    <cellStyle name="60% - Colore 5 2" xfId="1764"/>
    <cellStyle name="60% - Colore 6 2" xfId="1765"/>
    <cellStyle name="Colore 1 2" xfId="1766"/>
    <cellStyle name="Colore 2 2" xfId="1767"/>
    <cellStyle name="Colore 3 2" xfId="1768"/>
    <cellStyle name="Colore 4 2" xfId="1769"/>
    <cellStyle name="Colore 5 2" xfId="1770"/>
    <cellStyle name="Colore 6 2" xfId="1771"/>
    <cellStyle name="Euro" xfId="1772"/>
    <cellStyle name="Euro 2" xfId="1773"/>
    <cellStyle name="Hyperlink" xfId="1774"/>
    <cellStyle name="Migliaia" xfId="1" builtinId="3"/>
    <cellStyle name="Migliaia [0] 2" xfId="1775"/>
    <cellStyle name="Migliaia [0] 2 2" xfId="1776"/>
    <cellStyle name="Migliaia 10" xfId="1777"/>
    <cellStyle name="Migliaia 10 2" xfId="1778"/>
    <cellStyle name="Migliaia 11" xfId="1779"/>
    <cellStyle name="Migliaia 11 2" xfId="1780"/>
    <cellStyle name="Migliaia 12" xfId="1781"/>
    <cellStyle name="Migliaia 12 2" xfId="1782"/>
    <cellStyle name="Migliaia 13" xfId="1783"/>
    <cellStyle name="Migliaia 13 2" xfId="1784"/>
    <cellStyle name="Migliaia 13 2 2" xfId="1785"/>
    <cellStyle name="Migliaia 13 3" xfId="1786"/>
    <cellStyle name="Migliaia 14" xfId="1787"/>
    <cellStyle name="Migliaia 14 2" xfId="1788"/>
    <cellStyle name="Migliaia 15" xfId="1789"/>
    <cellStyle name="Migliaia 15 2" xfId="1790"/>
    <cellStyle name="Migliaia 16" xfId="1791"/>
    <cellStyle name="Migliaia 16 2" xfId="1792"/>
    <cellStyle name="Migliaia 17" xfId="1793"/>
    <cellStyle name="Migliaia 17 2" xfId="1794"/>
    <cellStyle name="Migliaia 18" xfId="1795"/>
    <cellStyle name="Migliaia 18 2" xfId="1796"/>
    <cellStyle name="Migliaia 19" xfId="1797"/>
    <cellStyle name="Migliaia 19 2" xfId="1798"/>
    <cellStyle name="Migliaia 19 3" xfId="1799"/>
    <cellStyle name="Migliaia 2" xfId="15"/>
    <cellStyle name="Migliaia 2 2" xfId="1800"/>
    <cellStyle name="Migliaia 2 2 2" xfId="1801"/>
    <cellStyle name="Migliaia 2 2 3" xfId="1802"/>
    <cellStyle name="Migliaia 2 3" xfId="1803"/>
    <cellStyle name="Migliaia 2 3 2" xfId="1804"/>
    <cellStyle name="Migliaia 2 4" xfId="1805"/>
    <cellStyle name="Migliaia 2 4 2" xfId="1806"/>
    <cellStyle name="Migliaia 2 5" xfId="1807"/>
    <cellStyle name="Migliaia 2 5 2" xfId="1808"/>
    <cellStyle name="Migliaia 2 6" xfId="1809"/>
    <cellStyle name="Migliaia 20" xfId="1810"/>
    <cellStyle name="Migliaia 20 2" xfId="1811"/>
    <cellStyle name="Migliaia 20 3" xfId="1812"/>
    <cellStyle name="Migliaia 21" xfId="1813"/>
    <cellStyle name="Migliaia 21 2" xfId="1814"/>
    <cellStyle name="Migliaia 21 3" xfId="1815"/>
    <cellStyle name="Migliaia 22" xfId="1816"/>
    <cellStyle name="Migliaia 22 2" xfId="1817"/>
    <cellStyle name="Migliaia 23" xfId="1818"/>
    <cellStyle name="Migliaia 23 2" xfId="1819"/>
    <cellStyle name="Migliaia 23 3" xfId="1820"/>
    <cellStyle name="Migliaia 24" xfId="1821"/>
    <cellStyle name="Migliaia 24 2" xfId="1822"/>
    <cellStyle name="Migliaia 24 3" xfId="1823"/>
    <cellStyle name="Migliaia 25" xfId="1824"/>
    <cellStyle name="Migliaia 25 2" xfId="1825"/>
    <cellStyle name="Migliaia 25 3" xfId="1826"/>
    <cellStyle name="Migliaia 26" xfId="1827"/>
    <cellStyle name="Migliaia 26 2" xfId="1828"/>
    <cellStyle name="Migliaia 26 3" xfId="1829"/>
    <cellStyle name="Migliaia 27" xfId="1830"/>
    <cellStyle name="Migliaia 27 2" xfId="1831"/>
    <cellStyle name="Migliaia 28" xfId="1832"/>
    <cellStyle name="Migliaia 29" xfId="1833"/>
    <cellStyle name="Migliaia 29 2" xfId="1834"/>
    <cellStyle name="Migliaia 3" xfId="1835"/>
    <cellStyle name="Migliaia 3 2" xfId="1836"/>
    <cellStyle name="Migliaia 3 2 2" xfId="1837"/>
    <cellStyle name="Migliaia 3 3" xfId="1838"/>
    <cellStyle name="Migliaia 3 4" xfId="1839"/>
    <cellStyle name="Migliaia 3 5" xfId="1840"/>
    <cellStyle name="Migliaia 3 6" xfId="1841"/>
    <cellStyle name="Migliaia 30" xfId="1842"/>
    <cellStyle name="Migliaia 31" xfId="1843"/>
    <cellStyle name="Migliaia 32" xfId="1844"/>
    <cellStyle name="Migliaia 33" xfId="1845"/>
    <cellStyle name="Migliaia 34" xfId="1846"/>
    <cellStyle name="Migliaia 35" xfId="1847"/>
    <cellStyle name="Migliaia 36" xfId="1848"/>
    <cellStyle name="Migliaia 4" xfId="1849"/>
    <cellStyle name="Migliaia 4 2" xfId="1850"/>
    <cellStyle name="Migliaia 4 3" xfId="1851"/>
    <cellStyle name="Migliaia 4 4" xfId="1852"/>
    <cellStyle name="Migliaia 4 5" xfId="1853"/>
    <cellStyle name="Migliaia 5" xfId="1854"/>
    <cellStyle name="Migliaia 5 2" xfId="1855"/>
    <cellStyle name="Migliaia 6" xfId="1856"/>
    <cellStyle name="Migliaia 6 2" xfId="1857"/>
    <cellStyle name="Migliaia 7" xfId="1858"/>
    <cellStyle name="Migliaia 7 2" xfId="1859"/>
    <cellStyle name="Migliaia 8" xfId="1860"/>
    <cellStyle name="Migliaia 8 2" xfId="1861"/>
    <cellStyle name="Migliaia 9" xfId="1862"/>
    <cellStyle name="Migliaia 9 2" xfId="1863"/>
    <cellStyle name="Neutrale 2" xfId="1864"/>
    <cellStyle name="Normale" xfId="0" builtinId="0"/>
    <cellStyle name="Normale 10" xfId="16"/>
    <cellStyle name="Normale 10 2" xfId="1865"/>
    <cellStyle name="Normale 10 3" xfId="1866"/>
    <cellStyle name="Normale 10 4" xfId="1867"/>
    <cellStyle name="Normale 11" xfId="1868"/>
    <cellStyle name="Normale 11 2" xfId="1869"/>
    <cellStyle name="Normale 11 3" xfId="1870"/>
    <cellStyle name="Normale 12" xfId="1871"/>
    <cellStyle name="Normale 12 2" xfId="1872"/>
    <cellStyle name="Normale 13" xfId="1873"/>
    <cellStyle name="Normale 13 2" xfId="1874"/>
    <cellStyle name="Normale 13 3" xfId="1875"/>
    <cellStyle name="Normale 14" xfId="1876"/>
    <cellStyle name="Normale 14 2" xfId="1877"/>
    <cellStyle name="Normale 15" xfId="1878"/>
    <cellStyle name="Normale 15 2" xfId="1879"/>
    <cellStyle name="Normale 16" xfId="1880"/>
    <cellStyle name="Normale 16 2" xfId="1881"/>
    <cellStyle name="Normale 16 3" xfId="1882"/>
    <cellStyle name="Normale 17" xfId="1883"/>
    <cellStyle name="Normale 17 2" xfId="1884"/>
    <cellStyle name="Normale 17 3" xfId="1885"/>
    <cellStyle name="Normale 18" xfId="1886"/>
    <cellStyle name="Normale 18 2" xfId="1887"/>
    <cellStyle name="Normale 19" xfId="1888"/>
    <cellStyle name="Normale 19 2" xfId="1889"/>
    <cellStyle name="Normale 2" xfId="2"/>
    <cellStyle name="Normale 2 2" xfId="1890"/>
    <cellStyle name="Normale 2 2 2" xfId="1891"/>
    <cellStyle name="Normale 2 2 3" xfId="1892"/>
    <cellStyle name="Normale 2 2 4" xfId="1893"/>
    <cellStyle name="Normale 2 3" xfId="1894"/>
    <cellStyle name="Normale 2 3 2" xfId="1895"/>
    <cellStyle name="Normale 2 4" xfId="1896"/>
    <cellStyle name="Normale 2 4 2" xfId="1897"/>
    <cellStyle name="Normale 20" xfId="1898"/>
    <cellStyle name="Normale 20 2" xfId="1899"/>
    <cellStyle name="Normale 20 3" xfId="1900"/>
    <cellStyle name="Normale 21" xfId="1901"/>
    <cellStyle name="Normale 21 2" xfId="1902"/>
    <cellStyle name="Normale 22" xfId="1903"/>
    <cellStyle name="Normale 22 2" xfId="1904"/>
    <cellStyle name="Normale 22 3" xfId="1905"/>
    <cellStyle name="Normale 23" xfId="1906"/>
    <cellStyle name="Normale 23 2" xfId="1907"/>
    <cellStyle name="Normale 23 2 2" xfId="1908"/>
    <cellStyle name="Normale 23 3" xfId="1909"/>
    <cellStyle name="Normale 24" xfId="1910"/>
    <cellStyle name="Normale 24 2" xfId="1911"/>
    <cellStyle name="Normale 24 3" xfId="1912"/>
    <cellStyle name="Normale 25" xfId="1913"/>
    <cellStyle name="Normale 25 2" xfId="1914"/>
    <cellStyle name="Normale 25 3" xfId="1915"/>
    <cellStyle name="Normale 26" xfId="1916"/>
    <cellStyle name="Normale 26 2" xfId="1917"/>
    <cellStyle name="Normale 26 3" xfId="1918"/>
    <cellStyle name="Normale 27" xfId="1919"/>
    <cellStyle name="Normale 27 2" xfId="1920"/>
    <cellStyle name="Normale 27 3" xfId="1921"/>
    <cellStyle name="Normale 28" xfId="1922"/>
    <cellStyle name="Normale 28 2" xfId="1923"/>
    <cellStyle name="Normale 29" xfId="1924"/>
    <cellStyle name="Normale 29 2" xfId="1925"/>
    <cellStyle name="Normale 3" xfId="19"/>
    <cellStyle name="Normale 3 2" xfId="1926"/>
    <cellStyle name="Normale 3 2 2" xfId="1927"/>
    <cellStyle name="Normale 3 2 3" xfId="1928"/>
    <cellStyle name="Normale 3 3" xfId="1929"/>
    <cellStyle name="Normale 3 3 2" xfId="1930"/>
    <cellStyle name="Normale 3 4" xfId="1931"/>
    <cellStyle name="Normale 30" xfId="17"/>
    <cellStyle name="Normale 30 2" xfId="1932"/>
    <cellStyle name="Normale 30 2 2" xfId="1933"/>
    <cellStyle name="Normale 30 3" xfId="1934"/>
    <cellStyle name="Normale 30 4" xfId="1935"/>
    <cellStyle name="Normale 30 5" xfId="1936"/>
    <cellStyle name="Normale 31" xfId="1937"/>
    <cellStyle name="Normale 31 2" xfId="1938"/>
    <cellStyle name="Normale 32" xfId="1939"/>
    <cellStyle name="Normale 32 2" xfId="1940"/>
    <cellStyle name="Normale 33" xfId="1941"/>
    <cellStyle name="Normale 34" xfId="1942"/>
    <cellStyle name="Normale 35" xfId="1943"/>
    <cellStyle name="Normale 36" xfId="1944"/>
    <cellStyle name="Normale 37" xfId="1945"/>
    <cellStyle name="Normale 38" xfId="1946"/>
    <cellStyle name="Normale 39" xfId="1947"/>
    <cellStyle name="Normale 4" xfId="1948"/>
    <cellStyle name="Normale 4 2" xfId="1949"/>
    <cellStyle name="Normale 4 2 2" xfId="1950"/>
    <cellStyle name="Normale 4 3" xfId="1951"/>
    <cellStyle name="Normale 4 4" xfId="1952"/>
    <cellStyle name="Normale 4 5" xfId="1953"/>
    <cellStyle name="Normale 40" xfId="1954"/>
    <cellStyle name="Normale 41" xfId="1955"/>
    <cellStyle name="Normale 42" xfId="1956"/>
    <cellStyle name="Normale 43" xfId="1957"/>
    <cellStyle name="Normale 43 2" xfId="1958"/>
    <cellStyle name="Normale 44" xfId="1959"/>
    <cellStyle name="Normale 45" xfId="1960"/>
    <cellStyle name="Normale 46" xfId="1961"/>
    <cellStyle name="Normale 47" xfId="1962"/>
    <cellStyle name="Normale 48" xfId="1963"/>
    <cellStyle name="Normale 49" xfId="1964"/>
    <cellStyle name="Normale 5" xfId="1965"/>
    <cellStyle name="Normale 5 2" xfId="1966"/>
    <cellStyle name="Normale 5 3" xfId="1967"/>
    <cellStyle name="Normale 5 4" xfId="1968"/>
    <cellStyle name="Normale 5 5" xfId="1969"/>
    <cellStyle name="Normale 50" xfId="1970"/>
    <cellStyle name="Normale 51" xfId="1971"/>
    <cellStyle name="Normale 52" xfId="1972"/>
    <cellStyle name="Normale 53" xfId="1973"/>
    <cellStyle name="Normale 54" xfId="1974"/>
    <cellStyle name="Normale 55" xfId="1975"/>
    <cellStyle name="Normale 56" xfId="1976"/>
    <cellStyle name="Normale 57" xfId="1977"/>
    <cellStyle name="Normale 58" xfId="1978"/>
    <cellStyle name="Normale 59" xfId="1979"/>
    <cellStyle name="Normale 6" xfId="1980"/>
    <cellStyle name="Normale 6 2" xfId="1981"/>
    <cellStyle name="Normale 6 3" xfId="1982"/>
    <cellStyle name="Normale 6 4" xfId="1983"/>
    <cellStyle name="Normale 6 5" xfId="1984"/>
    <cellStyle name="Normale 60" xfId="1985"/>
    <cellStyle name="Normale 61" xfId="1986"/>
    <cellStyle name="Normale 62" xfId="1987"/>
    <cellStyle name="Normale 63" xfId="1988"/>
    <cellStyle name="Normale 64" xfId="1989"/>
    <cellStyle name="Normale 64 2" xfId="1990"/>
    <cellStyle name="Normale 65" xfId="1991"/>
    <cellStyle name="Normale 65 2" xfId="1992"/>
    <cellStyle name="Normale 66" xfId="1993"/>
    <cellStyle name="Normale 67" xfId="1994"/>
    <cellStyle name="Normale 67 2" xfId="1995"/>
    <cellStyle name="Normale 68" xfId="1996"/>
    <cellStyle name="Normale 69" xfId="1997"/>
    <cellStyle name="Normale 7" xfId="1998"/>
    <cellStyle name="Normale 7 2" xfId="1999"/>
    <cellStyle name="Normale 7 3" xfId="2000"/>
    <cellStyle name="Normale 7 4" xfId="2001"/>
    <cellStyle name="Normale 70" xfId="2002"/>
    <cellStyle name="Normale 71" xfId="2003"/>
    <cellStyle name="Normale 72" xfId="2004"/>
    <cellStyle name="Normale 73" xfId="2005"/>
    <cellStyle name="Normale 74" xfId="2006"/>
    <cellStyle name="Normale 75" xfId="2007"/>
    <cellStyle name="Normale 76" xfId="2008"/>
    <cellStyle name="Normale 77" xfId="2009"/>
    <cellStyle name="Normale 78" xfId="2010"/>
    <cellStyle name="Normale 78 2" xfId="2011"/>
    <cellStyle name="Normale 79" xfId="2012"/>
    <cellStyle name="Normale 8" xfId="2013"/>
    <cellStyle name="Normale 8 2" xfId="2014"/>
    <cellStyle name="Normale 8 3" xfId="2015"/>
    <cellStyle name="Normale 8 4" xfId="2016"/>
    <cellStyle name="Normale 8 5" xfId="2017"/>
    <cellStyle name="Normale 80" xfId="2018"/>
    <cellStyle name="Normale 81" xfId="2019"/>
    <cellStyle name="Normale 82" xfId="2020"/>
    <cellStyle name="Normale 83" xfId="2021"/>
    <cellStyle name="Normale 84" xfId="2022"/>
    <cellStyle name="Normale 85" xfId="2023"/>
    <cellStyle name="Normale 86" xfId="2024"/>
    <cellStyle name="Normale 87" xfId="2025"/>
    <cellStyle name="Normale 88" xfId="2026"/>
    <cellStyle name="Normale 89" xfId="2027"/>
    <cellStyle name="Normale 9" xfId="2028"/>
    <cellStyle name="Normale 9 2" xfId="2029"/>
    <cellStyle name="Normale 9 3" xfId="2030"/>
    <cellStyle name="Normale 90" xfId="2031"/>
    <cellStyle name="Normale 91" xfId="2032"/>
    <cellStyle name="Normale 92" xfId="2033"/>
    <cellStyle name="Normale 93" xfId="2034"/>
    <cellStyle name="Normale 94" xfId="2035"/>
    <cellStyle name="Normale 95" xfId="2036"/>
    <cellStyle name="Normale 96" xfId="2037"/>
    <cellStyle name="Normale 97" xfId="2038"/>
    <cellStyle name="Nota 10" xfId="2039"/>
    <cellStyle name="Nota 10 2" xfId="2040"/>
    <cellStyle name="Nota 100" xfId="2041"/>
    <cellStyle name="Nota 101" xfId="2042"/>
    <cellStyle name="Nota 102" xfId="2043"/>
    <cellStyle name="Nota 103" xfId="2044"/>
    <cellStyle name="Nota 11" xfId="2045"/>
    <cellStyle name="Nota 11 2" xfId="2046"/>
    <cellStyle name="Nota 12" xfId="2047"/>
    <cellStyle name="Nota 12 2" xfId="2048"/>
    <cellStyle name="Nota 13" xfId="2049"/>
    <cellStyle name="Nota 13 2" xfId="2050"/>
    <cellStyle name="Nota 14" xfId="2051"/>
    <cellStyle name="Nota 14 2" xfId="2052"/>
    <cellStyle name="Nota 15" xfId="2053"/>
    <cellStyle name="Nota 15 2" xfId="2054"/>
    <cellStyle name="Nota 16" xfId="2055"/>
    <cellStyle name="Nota 16 2" xfId="2056"/>
    <cellStyle name="Nota 17" xfId="2057"/>
    <cellStyle name="Nota 17 2" xfId="2058"/>
    <cellStyle name="Nota 18" xfId="2059"/>
    <cellStyle name="Nota 18 2" xfId="2060"/>
    <cellStyle name="Nota 19" xfId="2061"/>
    <cellStyle name="Nota 19 2" xfId="2062"/>
    <cellStyle name="Nota 2" xfId="18"/>
    <cellStyle name="Nota 2 2" xfId="2063"/>
    <cellStyle name="Nota 2 3" xfId="2064"/>
    <cellStyle name="Nota 20" xfId="2065"/>
    <cellStyle name="Nota 20 2" xfId="2066"/>
    <cellStyle name="Nota 21" xfId="2067"/>
    <cellStyle name="Nota 21 2" xfId="2068"/>
    <cellStyle name="Nota 22" xfId="2069"/>
    <cellStyle name="Nota 22 2" xfId="2070"/>
    <cellStyle name="Nota 23" xfId="2071"/>
    <cellStyle name="Nota 23 2" xfId="2072"/>
    <cellStyle name="Nota 24" xfId="2073"/>
    <cellStyle name="Nota 24 2" xfId="2074"/>
    <cellStyle name="Nota 25" xfId="2075"/>
    <cellStyle name="Nota 25 2" xfId="2076"/>
    <cellStyle name="Nota 26" xfId="2077"/>
    <cellStyle name="Nota 26 2" xfId="2078"/>
    <cellStyle name="Nota 27" xfId="2079"/>
    <cellStyle name="Nota 27 2" xfId="2080"/>
    <cellStyle name="Nota 28" xfId="2081"/>
    <cellStyle name="Nota 28 2" xfId="2082"/>
    <cellStyle name="Nota 29" xfId="2083"/>
    <cellStyle name="Nota 29 2" xfId="2084"/>
    <cellStyle name="Nota 3" xfId="2085"/>
    <cellStyle name="Nota 3 2" xfId="2086"/>
    <cellStyle name="Nota 3 3" xfId="2087"/>
    <cellStyle name="Nota 30" xfId="2088"/>
    <cellStyle name="Nota 30 2" xfId="2089"/>
    <cellStyle name="Nota 31" xfId="2090"/>
    <cellStyle name="Nota 31 2" xfId="2091"/>
    <cellStyle name="Nota 32" xfId="2092"/>
    <cellStyle name="Nota 32 2" xfId="2093"/>
    <cellStyle name="Nota 33" xfId="2094"/>
    <cellStyle name="Nota 33 2" xfId="2095"/>
    <cellStyle name="Nota 34" xfId="2096"/>
    <cellStyle name="Nota 34 2" xfId="2097"/>
    <cellStyle name="Nota 35" xfId="2098"/>
    <cellStyle name="Nota 35 2" xfId="2099"/>
    <cellStyle name="Nota 36" xfId="2100"/>
    <cellStyle name="Nota 36 2" xfId="2101"/>
    <cellStyle name="Nota 37" xfId="2102"/>
    <cellStyle name="Nota 37 2" xfId="2103"/>
    <cellStyle name="Nota 38" xfId="2104"/>
    <cellStyle name="Nota 38 2" xfId="2105"/>
    <cellStyle name="Nota 39" xfId="2106"/>
    <cellStyle name="Nota 39 2" xfId="2107"/>
    <cellStyle name="Nota 4" xfId="2108"/>
    <cellStyle name="Nota 4 2" xfId="2109"/>
    <cellStyle name="Nota 4 3" xfId="2110"/>
    <cellStyle name="Nota 40" xfId="2111"/>
    <cellStyle name="Nota 40 2" xfId="2112"/>
    <cellStyle name="Nota 41" xfId="2113"/>
    <cellStyle name="Nota 41 2" xfId="2114"/>
    <cellStyle name="Nota 42" xfId="2115"/>
    <cellStyle name="Nota 42 2" xfId="2116"/>
    <cellStyle name="Nota 43" xfId="2117"/>
    <cellStyle name="Nota 43 2" xfId="2118"/>
    <cellStyle name="Nota 44" xfId="2119"/>
    <cellStyle name="Nota 44 2" xfId="2120"/>
    <cellStyle name="Nota 45" xfId="2121"/>
    <cellStyle name="Nota 45 2" xfId="2122"/>
    <cellStyle name="Nota 46" xfId="2123"/>
    <cellStyle name="Nota 47" xfId="2124"/>
    <cellStyle name="Nota 48" xfId="2125"/>
    <cellStyle name="Nota 49" xfId="2126"/>
    <cellStyle name="Nota 5" xfId="2127"/>
    <cellStyle name="Nota 5 2" xfId="2128"/>
    <cellStyle name="Nota 50" xfId="2129"/>
    <cellStyle name="Nota 51" xfId="2130"/>
    <cellStyle name="Nota 52" xfId="2131"/>
    <cellStyle name="Nota 53" xfId="2132"/>
    <cellStyle name="Nota 54" xfId="2133"/>
    <cellStyle name="Nota 55" xfId="2134"/>
    <cellStyle name="Nota 56" xfId="2135"/>
    <cellStyle name="Nota 57" xfId="2136"/>
    <cellStyle name="Nota 58" xfId="2137"/>
    <cellStyle name="Nota 59" xfId="2138"/>
    <cellStyle name="Nota 6" xfId="2139"/>
    <cellStyle name="Nota 6 2" xfId="2140"/>
    <cellStyle name="Nota 60" xfId="2141"/>
    <cellStyle name="Nota 61" xfId="2142"/>
    <cellStyle name="Nota 62" xfId="2143"/>
    <cellStyle name="Nota 63" xfId="2144"/>
    <cellStyle name="Nota 64" xfId="2145"/>
    <cellStyle name="Nota 65" xfId="2146"/>
    <cellStyle name="Nota 66" xfId="2147"/>
    <cellStyle name="Nota 67" xfId="2148"/>
    <cellStyle name="Nota 68" xfId="2149"/>
    <cellStyle name="Nota 69" xfId="2150"/>
    <cellStyle name="Nota 7" xfId="2151"/>
    <cellStyle name="Nota 7 2" xfId="2152"/>
    <cellStyle name="Nota 70" xfId="2153"/>
    <cellStyle name="Nota 71" xfId="2154"/>
    <cellStyle name="Nota 72" xfId="2155"/>
    <cellStyle name="Nota 73" xfId="2156"/>
    <cellStyle name="Nota 74" xfId="2157"/>
    <cellStyle name="Nota 75" xfId="2158"/>
    <cellStyle name="Nota 76" xfId="2159"/>
    <cellStyle name="Nota 77" xfId="2160"/>
    <cellStyle name="Nota 78" xfId="2161"/>
    <cellStyle name="Nota 79" xfId="2162"/>
    <cellStyle name="Nota 8" xfId="2163"/>
    <cellStyle name="Nota 8 2" xfId="2164"/>
    <cellStyle name="Nota 80" xfId="2165"/>
    <cellStyle name="Nota 81" xfId="2166"/>
    <cellStyle name="Nota 82" xfId="2167"/>
    <cellStyle name="Nota 83" xfId="2168"/>
    <cellStyle name="Nota 84" xfId="2169"/>
    <cellStyle name="Nota 85" xfId="2170"/>
    <cellStyle name="Nota 86" xfId="2171"/>
    <cellStyle name="Nota 87" xfId="2172"/>
    <cellStyle name="Nota 88" xfId="2173"/>
    <cellStyle name="Nota 89" xfId="2174"/>
    <cellStyle name="Nota 9" xfId="2175"/>
    <cellStyle name="Nota 9 2" xfId="2176"/>
    <cellStyle name="Nota 90" xfId="2177"/>
    <cellStyle name="Nota 91" xfId="2178"/>
    <cellStyle name="Nota 92" xfId="2179"/>
    <cellStyle name="Nota 93" xfId="2180"/>
    <cellStyle name="Nota 94" xfId="2181"/>
    <cellStyle name="Nota 95" xfId="2182"/>
    <cellStyle name="Nota 96" xfId="2183"/>
    <cellStyle name="Nota 97" xfId="2184"/>
    <cellStyle name="Nota 98" xfId="2185"/>
    <cellStyle name="Nota 99" xfId="2186"/>
    <cellStyle name="Percentuale 2" xfId="2187"/>
    <cellStyle name="Percentuale 2 2" xfId="2188"/>
    <cellStyle name="Percentuale 2 2 2" xfId="2189"/>
    <cellStyle name="Percentuale 3" xfId="2190"/>
    <cellStyle name="Percentuale 3 2" xfId="2191"/>
    <cellStyle name="Percentuale 4" xfId="2192"/>
    <cellStyle name="Percentuale 4 2" xfId="2193"/>
    <cellStyle name="Percentuale 5" xfId="2194"/>
    <cellStyle name="Percentuale 6" xfId="2195"/>
    <cellStyle name="Testo avviso 2" xfId="2196"/>
    <cellStyle name="Testo descrittivo 2" xfId="2197"/>
    <cellStyle name="Titolo 4 2" xfId="2198"/>
    <cellStyle name="Titolo 5" xfId="2199"/>
    <cellStyle name="Valore non valido 2" xfId="2200"/>
    <cellStyle name="Valore valido 2" xfId="2201"/>
    <cellStyle name="Valuta 2" xfId="2202"/>
    <cellStyle name="Valuta 2 2" xfId="2203"/>
    <cellStyle name="Valuta 3" xfId="2204"/>
    <cellStyle name="Valuta 4" xfId="22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se-nas\2013\Amministrazione%20e%20Controllo\Contabilit&#224;%20e%20Bilancio%20e%20Finanza\Bilancio\Previsionale%202014\Previsionale%202014%2016%20ottobre%202013%20mar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se Dispnibili"/>
      <sheetName val="Ripartizione Budget (2)"/>
      <sheetName val="Ripartizione Budget"/>
      <sheetName val="Ass_Dati spese  (2)"/>
      <sheetName val="Consuntivo al 30 settembre 2013"/>
      <sheetName val="Dati entrate"/>
      <sheetName val="Ass_Dati spese "/>
      <sheetName val="entrate all.2"/>
      <sheetName val="spese all.2"/>
      <sheetName val="entrate all.3 "/>
      <sheetName val="spese all.3"/>
      <sheetName val="Prev economico"/>
      <sheetName val="Situaz Amm Prev"/>
      <sheetName val="Quadro Riassuntivo"/>
      <sheetName val="Precons"/>
      <sheetName val="Presa DATI"/>
      <sheetName val="Funzionamento"/>
      <sheetName val="Miss"/>
    </sheetNames>
    <sheetDataSet>
      <sheetData sheetId="0"/>
      <sheetData sheetId="1"/>
      <sheetData sheetId="2"/>
      <sheetData sheetId="3"/>
      <sheetData sheetId="4"/>
      <sheetData sheetId="5">
        <row r="5">
          <cell r="F5">
            <v>235354829.69</v>
          </cell>
        </row>
      </sheetData>
      <sheetData sheetId="6">
        <row r="5">
          <cell r="E5">
            <v>0</v>
          </cell>
        </row>
      </sheetData>
      <sheetData sheetId="7"/>
      <sheetData sheetId="8">
        <row r="5">
          <cell r="F5">
            <v>0</v>
          </cell>
        </row>
      </sheetData>
      <sheetData sheetId="9"/>
      <sheetData sheetId="10"/>
      <sheetData sheetId="11">
        <row r="84">
          <cell r="A84">
            <v>-235354829.69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RRADO Paolo CSEA" refreshedDate="44154.668706597222" createdVersion="6" refreshedVersion="6" minRefreshableVersion="3" recordCount="146">
  <cacheSource type="worksheet">
    <worksheetSource ref="D1:E1048576" sheet="Foglio1"/>
  </cacheSource>
  <cacheFields count="2">
    <cacheField name="x" numFmtId="0">
      <sharedItems containsString="0" containsBlank="1" containsNumber="1" containsInteger="1" minValue="3000090087" maxValue="3000106427" count="129">
        <n v="3000095716"/>
        <n v="3000100592"/>
        <n v="3000091665"/>
        <n v="3000092276"/>
        <n v="3000100604"/>
        <n v="3000092374"/>
        <n v="3000095810"/>
        <n v="3000095146"/>
        <n v="3000096568"/>
        <n v="3000104943"/>
        <n v="3000104727"/>
        <n v="3000104728"/>
        <n v="3000091709"/>
        <n v="3000092372"/>
        <n v="3000101760"/>
        <n v="3000096474"/>
        <n v="3000096569"/>
        <n v="3000090103"/>
        <n v="3000097125"/>
        <n v="3000096043"/>
        <n v="3000105931"/>
        <n v="3000090087"/>
        <n v="3000096526"/>
        <n v="3000096585"/>
        <n v="3000091688"/>
        <n v="3000097042"/>
        <n v="3000100575"/>
        <n v="3000104730"/>
        <n v="3000095784"/>
        <n v="3000095172"/>
        <n v="3000096580"/>
        <n v="3000100605"/>
        <n v="3000104944"/>
        <n v="3000091746"/>
        <n v="3000102554"/>
        <n v="3000094029"/>
        <n v="3000092371"/>
        <n v="3000091696"/>
        <n v="3000095791"/>
        <n v="3000091708"/>
        <n v="3000105965"/>
        <n v="3000094025"/>
        <n v="3000092458"/>
        <n v="3000100669"/>
        <n v="3000091747"/>
        <n v="3000095660"/>
        <n v="3000091743"/>
        <n v="3000097103"/>
        <n v="3000106029"/>
        <n v="3000095189"/>
        <n v="3000106427"/>
        <n v="3000095167"/>
        <n v="3000091751"/>
        <n v="3000093996"/>
        <n v="3000097081"/>
        <n v="3000097104"/>
        <n v="3000104468"/>
        <n v="3000104729"/>
        <n v="3000104881"/>
        <n v="3000105914"/>
        <n v="3000106366"/>
        <n v="3000097073"/>
        <n v="3000104427"/>
        <n v="3000101580"/>
        <n v="3000100591"/>
        <n v="3000097105"/>
        <n v="3000104945"/>
        <n v="3000095210"/>
        <n v="3000105890"/>
        <n v="3000092350"/>
        <n v="3000095260"/>
        <n v="3000096475"/>
        <n v="3000091745"/>
        <n v="3000091740"/>
        <n v="3000096525"/>
        <n v="3000104426"/>
        <n v="3000096529"/>
        <n v="3000093950"/>
        <n v="3000100593"/>
        <n v="3000096415"/>
        <n v="3000104490"/>
        <n v="3000095259"/>
        <n v="3000095213"/>
        <n v="3000093997"/>
        <n v="3000092361"/>
        <n v="3000097043"/>
        <n v="3000095243"/>
        <n v="3000092362"/>
        <n v="3000095729"/>
        <n v="3000096473"/>
        <n v="3000095247"/>
        <n v="3000095692"/>
        <n v="3000091713"/>
        <n v="3000104504"/>
        <n v="3000093976"/>
        <n v="3000105910"/>
        <n v="3000095657"/>
        <n v="3000105913"/>
        <n v="3000090095"/>
        <n v="3000097080"/>
        <n v="3000095252"/>
        <n v="3000105891"/>
        <n v="3000104451"/>
        <n v="3000091682"/>
        <n v="3000095691"/>
        <n v="3000105919"/>
        <n v="3000093975"/>
        <n v="3000095215"/>
        <n v="3000104934"/>
        <n v="3000104711"/>
        <n v="3000091744"/>
        <n v="3000106365"/>
        <n v="3000105958"/>
        <n v="3000096472"/>
        <n v="3000093951"/>
        <n v="3000106395"/>
        <n v="3000104453"/>
        <n v="3000090093"/>
        <n v="3000096578"/>
        <n v="3000091704"/>
        <n v="3000095258"/>
        <n v="3000094023"/>
        <n v="3000096988"/>
        <n v="3000097084"/>
        <n v="3000100594"/>
        <n v="3000091689"/>
        <n v="3000095642"/>
        <n v="3000104428"/>
        <m/>
      </sharedItems>
    </cacheField>
    <cacheField name="y" numFmtId="0">
      <sharedItems containsString="0" containsBlank="1" containsNumber="1" minValue="0" maxValue="1051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RRADO Paolo CSEA" refreshedDate="44155.565312037033" createdVersion="6" refreshedVersion="6" minRefreshableVersion="3" recordCount="265">
  <cacheSource type="worksheet">
    <worksheetSource ref="H1:K1048576" sheet="Foglio3"/>
  </cacheSource>
  <cacheFields count="4">
    <cacheField name="x" numFmtId="0">
      <sharedItems containsString="0" containsBlank="1" containsNumber="1" containsInteger="1" minValue="3000090087" maxValue="3000105919" count="103">
        <n v="3000091708"/>
        <n v="3000091704"/>
        <n v="3000091682"/>
        <n v="3000092435"/>
        <n v="3000091747"/>
        <n v="3000091751"/>
        <n v="3000091713"/>
        <n v="3000090093"/>
        <n v="3000091696"/>
        <n v="3000091689"/>
        <n v="3000091745"/>
        <n v="3000091744"/>
        <n v="3000092350"/>
        <n v="3000092458"/>
        <n v="3000093975"/>
        <n v="3000091746"/>
        <n v="3000090087"/>
        <n v="3000091743"/>
        <n v="3000092362"/>
        <n v="3000092361"/>
        <n v="3000094025"/>
        <n v="3000091740"/>
        <n v="3000095258"/>
        <n v="3000093976"/>
        <n v="3000093950"/>
        <n v="3000095252"/>
        <n v="3000092372"/>
        <n v="3000091665"/>
        <n v="3000091709"/>
        <n v="3000095215"/>
        <n v="3000095243"/>
        <n v="3000095167"/>
        <n v="3000095210"/>
        <n v="3000095260"/>
        <n v="3000095213"/>
        <n v="3000095657"/>
        <n v="3000095729"/>
        <n v="3000090095"/>
        <n v="3000095660"/>
        <n v="3000095784"/>
        <n v="3000095810"/>
        <n v="3000095692"/>
        <n v="3000095691"/>
        <n v="3000096043"/>
        <n v="3000096472"/>
        <n v="3000095172"/>
        <n v="3000096898"/>
        <n v="3000096473"/>
        <n v="3000095247"/>
        <n v="3000095189"/>
        <n v="3000096580"/>
        <n v="3000093997"/>
        <n v="3000095146"/>
        <n v="3000095791"/>
        <n v="3000094029"/>
        <n v="3000096578"/>
        <n v="3000090103"/>
        <n v="3000096988"/>
        <n v="3000091688"/>
        <n v="3000097080"/>
        <n v="3000097073"/>
        <n v="3000096525"/>
        <n v="3000096568"/>
        <n v="3000096526"/>
        <n v="3000096569"/>
        <n v="3000096529"/>
        <n v="3000096415"/>
        <n v="3000096474"/>
        <n v="3000097104"/>
        <n v="3000097043"/>
        <n v="3000101580"/>
        <n v="3000092371"/>
        <n v="3000095783"/>
        <n v="3000094023"/>
        <n v="3000095259"/>
        <n v="3000100575"/>
        <n v="3000093951"/>
        <n v="3000097084"/>
        <n v="3000097103"/>
        <n v="3000097081"/>
        <n v="3000096585"/>
        <n v="3000095716"/>
        <n v="3000097105"/>
        <n v="3000104481"/>
        <n v="3000095642"/>
        <n v="3000104453"/>
        <n v="3000104427"/>
        <n v="3000093996"/>
        <n v="3000100591"/>
        <n v="3000100593"/>
        <n v="3000100594"/>
        <n v="3000096967"/>
        <n v="3000100592"/>
        <n v="3000100669"/>
        <n v="3000104934"/>
        <n v="3000102554"/>
        <n v="3000100605"/>
        <n v="3000097125"/>
        <n v="3000104468"/>
        <n v="3000105910"/>
        <n v="3000105919"/>
        <n v="3000104730"/>
        <m/>
      </sharedItems>
    </cacheField>
    <cacheField name="x2" numFmtId="0">
      <sharedItems containsString="0" containsBlank="1" containsNumber="1" containsInteger="1" minValue="1" maxValue="3"/>
    </cacheField>
    <cacheField name="x3" numFmtId="0">
      <sharedItems containsString="0" containsBlank="1" containsNumber="1" containsInteger="1" minValue="2" maxValue="2"/>
    </cacheField>
    <cacheField name="x4" numFmtId="0">
      <sharedItems containsString="0" containsBlank="1" containsNumber="1" minValue="-105164" maxValue="1486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n v="105164"/>
  </r>
  <r>
    <x v="1"/>
    <n v="86709.35"/>
  </r>
  <r>
    <x v="2"/>
    <n v="67185.399999999994"/>
  </r>
  <r>
    <x v="3"/>
    <n v="58560"/>
  </r>
  <r>
    <x v="4"/>
    <n v="47580"/>
  </r>
  <r>
    <x v="5"/>
    <n v="34770"/>
  </r>
  <r>
    <x v="6"/>
    <n v="30377.94"/>
  </r>
  <r>
    <x v="7"/>
    <n v="23790"/>
  </r>
  <r>
    <x v="8"/>
    <n v="23790"/>
  </r>
  <r>
    <x v="9"/>
    <n v="23790"/>
  </r>
  <r>
    <x v="10"/>
    <n v="22204"/>
  </r>
  <r>
    <x v="11"/>
    <n v="21960"/>
  </r>
  <r>
    <x v="12"/>
    <n v="18910"/>
  </r>
  <r>
    <x v="13"/>
    <n v="18907.990000000002"/>
  </r>
  <r>
    <x v="14"/>
    <n v="18300"/>
  </r>
  <r>
    <x v="15"/>
    <n v="17080"/>
  </r>
  <r>
    <x v="16"/>
    <n v="17080"/>
  </r>
  <r>
    <x v="17"/>
    <n v="16466.490000000002"/>
  </r>
  <r>
    <x v="18"/>
    <n v="15067"/>
  </r>
  <r>
    <x v="6"/>
    <n v="14229.94"/>
  </r>
  <r>
    <x v="19"/>
    <n v="13908"/>
  </r>
  <r>
    <x v="20"/>
    <n v="12609.01"/>
  </r>
  <r>
    <x v="21"/>
    <n v="12202.44"/>
  </r>
  <r>
    <x v="22"/>
    <n v="11529"/>
  </r>
  <r>
    <x v="23"/>
    <n v="11529"/>
  </r>
  <r>
    <x v="1"/>
    <n v="10878.74"/>
  </r>
  <r>
    <x v="24"/>
    <n v="10492"/>
  </r>
  <r>
    <x v="25"/>
    <n v="9955.2000000000007"/>
  </r>
  <r>
    <x v="26"/>
    <n v="9150"/>
  </r>
  <r>
    <x v="27"/>
    <n v="8784"/>
  </r>
  <r>
    <x v="28"/>
    <n v="8694.2099999999991"/>
  </r>
  <r>
    <x v="29"/>
    <n v="8634.4699999999993"/>
  </r>
  <r>
    <x v="30"/>
    <n v="8052"/>
  </r>
  <r>
    <x v="31"/>
    <n v="7320"/>
  </r>
  <r>
    <x v="32"/>
    <n v="7320"/>
  </r>
  <r>
    <x v="33"/>
    <n v="7095"/>
  </r>
  <r>
    <x v="34"/>
    <n v="7076"/>
  </r>
  <r>
    <x v="35"/>
    <n v="7000"/>
  </r>
  <r>
    <x v="36"/>
    <n v="6633.97"/>
  </r>
  <r>
    <x v="37"/>
    <n v="5221.6000000000004"/>
  </r>
  <r>
    <x v="26"/>
    <n v="5124"/>
  </r>
  <r>
    <x v="38"/>
    <n v="5050.8"/>
  </r>
  <r>
    <x v="39"/>
    <n v="5000"/>
  </r>
  <r>
    <x v="40"/>
    <n v="4932.09"/>
  </r>
  <r>
    <x v="41"/>
    <n v="4880"/>
  </r>
  <r>
    <x v="42"/>
    <n v="4697"/>
  </r>
  <r>
    <x v="43"/>
    <n v="4377.3599999999997"/>
  </r>
  <r>
    <x v="44"/>
    <n v="4367.88"/>
  </r>
  <r>
    <x v="45"/>
    <n v="4230.41"/>
  </r>
  <r>
    <x v="46"/>
    <n v="4160"/>
  </r>
  <r>
    <x v="47"/>
    <n v="3926.48"/>
  </r>
  <r>
    <x v="48"/>
    <n v="3660"/>
  </r>
  <r>
    <x v="49"/>
    <n v="3500"/>
  </r>
  <r>
    <x v="50"/>
    <n v="3480.4"/>
  </r>
  <r>
    <x v="51"/>
    <n v="3458.7"/>
  </r>
  <r>
    <x v="52"/>
    <n v="3367.28"/>
  </r>
  <r>
    <x v="53"/>
    <n v="3301"/>
  </r>
  <r>
    <x v="54"/>
    <n v="3125.64"/>
  </r>
  <r>
    <x v="55"/>
    <n v="3125.64"/>
  </r>
  <r>
    <x v="56"/>
    <n v="3125.64"/>
  </r>
  <r>
    <x v="57"/>
    <n v="3050"/>
  </r>
  <r>
    <x v="58"/>
    <n v="3037.8"/>
  </r>
  <r>
    <x v="53"/>
    <n v="3001"/>
  </r>
  <r>
    <x v="59"/>
    <n v="2976.03"/>
  </r>
  <r>
    <x v="60"/>
    <n v="2923.73"/>
  </r>
  <r>
    <x v="61"/>
    <n v="2671.8"/>
  </r>
  <r>
    <x v="62"/>
    <n v="2657.16"/>
  </r>
  <r>
    <x v="63"/>
    <n v="2558.34"/>
  </r>
  <r>
    <x v="64"/>
    <n v="2501.31"/>
  </r>
  <r>
    <x v="65"/>
    <n v="2271.64"/>
  </r>
  <r>
    <x v="66"/>
    <n v="2200"/>
  </r>
  <r>
    <x v="67"/>
    <n v="2147.1999999999998"/>
  </r>
  <r>
    <x v="68"/>
    <n v="2135"/>
  </r>
  <r>
    <x v="69"/>
    <n v="2074"/>
  </r>
  <r>
    <x v="70"/>
    <n v="2074"/>
  </r>
  <r>
    <x v="71"/>
    <n v="2000"/>
  </r>
  <r>
    <x v="72"/>
    <n v="1952"/>
  </r>
  <r>
    <x v="73"/>
    <n v="1902"/>
  </r>
  <r>
    <x v="74"/>
    <n v="1811.7"/>
  </r>
  <r>
    <x v="75"/>
    <n v="1802.55"/>
  </r>
  <r>
    <x v="76"/>
    <n v="1802"/>
  </r>
  <r>
    <x v="77"/>
    <n v="1776"/>
  </r>
  <r>
    <x v="78"/>
    <n v="1671.24"/>
  </r>
  <r>
    <x v="79"/>
    <n v="1647"/>
  </r>
  <r>
    <x v="80"/>
    <n v="1600"/>
  </r>
  <r>
    <x v="81"/>
    <n v="1562"/>
  </r>
  <r>
    <x v="82"/>
    <n v="1507.18"/>
  </r>
  <r>
    <x v="83"/>
    <n v="1500"/>
  </r>
  <r>
    <x v="80"/>
    <n v="1500"/>
  </r>
  <r>
    <x v="84"/>
    <n v="1325.75"/>
  </r>
  <r>
    <x v="85"/>
    <n v="1319.37"/>
  </r>
  <r>
    <x v="86"/>
    <n v="1274.9000000000001"/>
  </r>
  <r>
    <x v="87"/>
    <n v="1250"/>
  </r>
  <r>
    <x v="88"/>
    <n v="1241.5999999999999"/>
  </r>
  <r>
    <x v="89"/>
    <n v="1159"/>
  </r>
  <r>
    <x v="90"/>
    <n v="1152.3399999999999"/>
  </r>
  <r>
    <x v="91"/>
    <n v="1032.1199999999999"/>
  </r>
  <r>
    <x v="92"/>
    <n v="1030.08"/>
  </r>
  <r>
    <x v="93"/>
    <n v="1019.2"/>
  </r>
  <r>
    <x v="94"/>
    <n v="1000"/>
  </r>
  <r>
    <x v="30"/>
    <n v="976"/>
  </r>
  <r>
    <x v="95"/>
    <n v="969.9"/>
  </r>
  <r>
    <x v="96"/>
    <n v="955.4"/>
  </r>
  <r>
    <x v="97"/>
    <n v="908.14"/>
  </r>
  <r>
    <x v="98"/>
    <n v="855.82"/>
  </r>
  <r>
    <x v="99"/>
    <n v="854"/>
  </r>
  <r>
    <x v="100"/>
    <n v="821.2"/>
  </r>
  <r>
    <x v="101"/>
    <n v="800.01"/>
  </r>
  <r>
    <x v="102"/>
    <n v="800"/>
  </r>
  <r>
    <x v="103"/>
    <n v="748"/>
  </r>
  <r>
    <x v="104"/>
    <n v="700"/>
  </r>
  <r>
    <x v="105"/>
    <n v="695.4"/>
  </r>
  <r>
    <x v="106"/>
    <n v="671"/>
  </r>
  <r>
    <x v="107"/>
    <n v="592.37"/>
  </r>
  <r>
    <x v="108"/>
    <n v="567.29999999999995"/>
  </r>
  <r>
    <x v="109"/>
    <n v="553.53"/>
  </r>
  <r>
    <x v="110"/>
    <n v="549"/>
  </r>
  <r>
    <x v="111"/>
    <n v="488"/>
  </r>
  <r>
    <x v="112"/>
    <n v="463.6"/>
  </r>
  <r>
    <x v="113"/>
    <n v="420"/>
  </r>
  <r>
    <x v="114"/>
    <n v="402.6"/>
  </r>
  <r>
    <x v="115"/>
    <n v="385.44"/>
  </r>
  <r>
    <x v="116"/>
    <n v="378.2"/>
  </r>
  <r>
    <x v="117"/>
    <n v="364"/>
  </r>
  <r>
    <x v="118"/>
    <n v="364"/>
  </r>
  <r>
    <x v="119"/>
    <n v="360"/>
  </r>
  <r>
    <x v="120"/>
    <n v="350"/>
  </r>
  <r>
    <x v="121"/>
    <n v="340"/>
  </r>
  <r>
    <x v="122"/>
    <n v="293.41000000000003"/>
  </r>
  <r>
    <x v="123"/>
    <n v="273.04000000000002"/>
  </r>
  <r>
    <x v="124"/>
    <n v="255"/>
  </r>
  <r>
    <x v="125"/>
    <n v="157.38"/>
  </r>
  <r>
    <x v="126"/>
    <n v="108.63"/>
  </r>
  <r>
    <x v="93"/>
    <n v="104"/>
  </r>
  <r>
    <x v="36"/>
    <n v="0"/>
  </r>
  <r>
    <x v="94"/>
    <n v="0"/>
  </r>
  <r>
    <x v="121"/>
    <n v="0"/>
  </r>
  <r>
    <x v="81"/>
    <n v="0"/>
  </r>
  <r>
    <x v="81"/>
    <n v="0"/>
  </r>
  <r>
    <x v="30"/>
    <n v="0"/>
  </r>
  <r>
    <x v="18"/>
    <n v="0"/>
  </r>
  <r>
    <x v="64"/>
    <n v="0"/>
  </r>
  <r>
    <x v="64"/>
    <n v="0"/>
  </r>
  <r>
    <x v="127"/>
    <n v="0"/>
  </r>
  <r>
    <x v="80"/>
    <n v="0"/>
  </r>
  <r>
    <x v="128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5">
  <r>
    <x v="0"/>
    <n v="1"/>
    <n v="2"/>
    <n v="-5000"/>
  </r>
  <r>
    <x v="1"/>
    <n v="1"/>
    <n v="2"/>
    <n v="-180"/>
  </r>
  <r>
    <x v="1"/>
    <n v="1"/>
    <n v="2"/>
    <n v="-180"/>
  </r>
  <r>
    <x v="2"/>
    <n v="1"/>
    <n v="2"/>
    <n v="-591.99"/>
  </r>
  <r>
    <x v="2"/>
    <n v="1"/>
    <n v="2"/>
    <n v="-140.01"/>
  </r>
  <r>
    <x v="2"/>
    <n v="1"/>
    <n v="2"/>
    <n v="-16"/>
  </r>
  <r>
    <x v="3"/>
    <n v="1"/>
    <n v="2"/>
    <n v="-1821.52"/>
  </r>
  <r>
    <x v="3"/>
    <n v="1"/>
    <n v="2"/>
    <n v="-409.36"/>
  </r>
  <r>
    <x v="4"/>
    <n v="1"/>
    <n v="2"/>
    <n v="-4367.88"/>
  </r>
  <r>
    <x v="5"/>
    <n v="1"/>
    <n v="2"/>
    <n v="-317.14"/>
  </r>
  <r>
    <x v="5"/>
    <n v="1"/>
    <n v="2"/>
    <n v="-16"/>
  </r>
  <r>
    <x v="5"/>
    <n v="1"/>
    <n v="2"/>
    <n v="-3034.14"/>
  </r>
  <r>
    <x v="6"/>
    <n v="1"/>
    <n v="2"/>
    <n v="-762.22"/>
  </r>
  <r>
    <x v="6"/>
    <n v="1"/>
    <n v="2"/>
    <n v="-230"/>
  </r>
  <r>
    <x v="6"/>
    <n v="1"/>
    <n v="2"/>
    <n v="-4.5999999999999996"/>
  </r>
  <r>
    <x v="6"/>
    <n v="1"/>
    <n v="2"/>
    <n v="-2"/>
  </r>
  <r>
    <x v="6"/>
    <n v="1"/>
    <n v="2"/>
    <n v="-31.26"/>
  </r>
  <r>
    <x v="7"/>
    <n v="1"/>
    <n v="2"/>
    <n v="-350"/>
  </r>
  <r>
    <x v="8"/>
    <n v="1"/>
    <n v="2"/>
    <n v="-5221.6000000000004"/>
  </r>
  <r>
    <x v="9"/>
    <n v="1"/>
    <n v="2"/>
    <n v="-143.96"/>
  </r>
  <r>
    <x v="9"/>
    <n v="1"/>
    <n v="2"/>
    <n v="-13.42"/>
  </r>
  <r>
    <x v="7"/>
    <n v="1"/>
    <n v="2"/>
    <n v="-14"/>
  </r>
  <r>
    <x v="10"/>
    <n v="1"/>
    <n v="2"/>
    <n v="-1952"/>
  </r>
  <r>
    <x v="11"/>
    <n v="1"/>
    <n v="2"/>
    <n v="-549"/>
  </r>
  <r>
    <x v="12"/>
    <n v="1"/>
    <n v="2"/>
    <n v="-2074"/>
  </r>
  <r>
    <x v="13"/>
    <n v="1"/>
    <n v="2"/>
    <n v="-2348.5"/>
  </r>
  <r>
    <x v="14"/>
    <n v="1"/>
    <n v="2"/>
    <n v="-427"/>
  </r>
  <r>
    <x v="14"/>
    <n v="1"/>
    <n v="2"/>
    <n v="-244"/>
  </r>
  <r>
    <x v="15"/>
    <n v="1"/>
    <n v="2"/>
    <n v="-2270.4"/>
  </r>
  <r>
    <x v="16"/>
    <n v="1"/>
    <n v="2"/>
    <n v="-6324.48"/>
  </r>
  <r>
    <x v="16"/>
    <n v="1"/>
    <n v="2"/>
    <n v="-1281"/>
  </r>
  <r>
    <x v="16"/>
    <n v="1"/>
    <n v="2"/>
    <n v="-475.8"/>
  </r>
  <r>
    <x v="16"/>
    <n v="1"/>
    <n v="2"/>
    <n v="-2949.96"/>
  </r>
  <r>
    <x v="16"/>
    <n v="1"/>
    <n v="2"/>
    <n v="-268.39999999999998"/>
  </r>
  <r>
    <x v="16"/>
    <n v="1"/>
    <n v="2"/>
    <n v="-902.8"/>
  </r>
  <r>
    <x v="17"/>
    <n v="1"/>
    <n v="2"/>
    <n v="-4160"/>
  </r>
  <r>
    <x v="18"/>
    <n v="1"/>
    <n v="2"/>
    <n v="-1250"/>
  </r>
  <r>
    <x v="19"/>
    <n v="1"/>
    <n v="2"/>
    <n v="-462.05"/>
  </r>
  <r>
    <x v="19"/>
    <n v="1"/>
    <n v="2"/>
    <n v="-845"/>
  </r>
  <r>
    <x v="19"/>
    <n v="1"/>
    <n v="2"/>
    <n v="-17.7"/>
  </r>
  <r>
    <x v="19"/>
    <n v="1"/>
    <n v="2"/>
    <n v="-1"/>
  </r>
  <r>
    <x v="20"/>
    <n v="1"/>
    <n v="2"/>
    <n v="-4880"/>
  </r>
  <r>
    <x v="21"/>
    <n v="1"/>
    <n v="2"/>
    <n v="-1902"/>
  </r>
  <r>
    <x v="22"/>
    <n v="1"/>
    <n v="2"/>
    <n v="-350"/>
  </r>
  <r>
    <x v="23"/>
    <n v="2"/>
    <n v="2"/>
    <n v="-1000"/>
  </r>
  <r>
    <x v="24"/>
    <n v="1"/>
    <n v="2"/>
    <n v="-1776"/>
  </r>
  <r>
    <x v="25"/>
    <n v="1"/>
    <n v="2"/>
    <n v="-655.42"/>
  </r>
  <r>
    <x v="25"/>
    <n v="1"/>
    <n v="2"/>
    <n v="-149.78"/>
  </r>
  <r>
    <x v="25"/>
    <n v="1"/>
    <n v="2"/>
    <n v="-16"/>
  </r>
  <r>
    <x v="26"/>
    <n v="1"/>
    <n v="2"/>
    <n v="-786.24"/>
  </r>
  <r>
    <x v="26"/>
    <n v="1"/>
    <n v="2"/>
    <n v="-786.24"/>
  </r>
  <r>
    <x v="26"/>
    <n v="1"/>
    <n v="2"/>
    <n v="-786.24"/>
  </r>
  <r>
    <x v="26"/>
    <n v="1"/>
    <n v="2"/>
    <n v="-786.24"/>
  </r>
  <r>
    <x v="26"/>
    <n v="1"/>
    <n v="2"/>
    <n v="-786.24"/>
  </r>
  <r>
    <x v="27"/>
    <n v="1"/>
    <n v="2"/>
    <n v="-43478.36"/>
  </r>
  <r>
    <x v="27"/>
    <n v="1"/>
    <n v="2"/>
    <n v="-23707.040000000001"/>
  </r>
  <r>
    <x v="28"/>
    <n v="1"/>
    <n v="2"/>
    <n v="-9455"/>
  </r>
  <r>
    <x v="29"/>
    <n v="1"/>
    <n v="2"/>
    <n v="-592.37"/>
  </r>
  <r>
    <x v="30"/>
    <n v="1"/>
    <n v="2"/>
    <n v="-1274.9000000000001"/>
  </r>
  <r>
    <x v="31"/>
    <n v="1"/>
    <n v="2"/>
    <n v="-1152.9000000000001"/>
  </r>
  <r>
    <x v="31"/>
    <n v="1"/>
    <n v="2"/>
    <n v="-1152.9000000000001"/>
  </r>
  <r>
    <x v="31"/>
    <n v="1"/>
    <n v="2"/>
    <n v="-1152.9000000000001"/>
  </r>
  <r>
    <x v="26"/>
    <n v="1"/>
    <n v="2"/>
    <n v="-786.24"/>
  </r>
  <r>
    <x v="32"/>
    <n v="1"/>
    <n v="2"/>
    <n v="-575.84"/>
  </r>
  <r>
    <x v="32"/>
    <n v="1"/>
    <n v="2"/>
    <n v="-575.84"/>
  </r>
  <r>
    <x v="32"/>
    <n v="1"/>
    <n v="2"/>
    <n v="-575.84"/>
  </r>
  <r>
    <x v="32"/>
    <n v="1"/>
    <n v="2"/>
    <n v="-419.68"/>
  </r>
  <r>
    <x v="33"/>
    <n v="1"/>
    <n v="2"/>
    <n v="-2074"/>
  </r>
  <r>
    <x v="34"/>
    <n v="1"/>
    <n v="2"/>
    <n v="-1507.18"/>
  </r>
  <r>
    <x v="35"/>
    <n v="1"/>
    <n v="2"/>
    <n v="-761.13"/>
  </r>
  <r>
    <x v="35"/>
    <n v="1"/>
    <n v="2"/>
    <n v="-178.27"/>
  </r>
  <r>
    <x v="35"/>
    <n v="1"/>
    <n v="2"/>
    <n v="-16"/>
  </r>
  <r>
    <x v="36"/>
    <n v="1"/>
    <n v="2"/>
    <n v="-41.6"/>
  </r>
  <r>
    <x v="37"/>
    <n v="1"/>
    <n v="2"/>
    <n v="-855.82"/>
  </r>
  <r>
    <x v="38"/>
    <n v="1"/>
    <n v="2"/>
    <n v="-4230.41"/>
  </r>
  <r>
    <x v="39"/>
    <n v="1"/>
    <n v="2"/>
    <n v="-7198"/>
  </r>
  <r>
    <x v="39"/>
    <n v="1"/>
    <n v="2"/>
    <n v="-142.74"/>
  </r>
  <r>
    <x v="39"/>
    <n v="1"/>
    <n v="2"/>
    <n v="-6.59"/>
  </r>
  <r>
    <x v="39"/>
    <n v="1"/>
    <n v="2"/>
    <n v="-10.98"/>
  </r>
  <r>
    <x v="13"/>
    <n v="1"/>
    <n v="2"/>
    <n v="-2348.5"/>
  </r>
  <r>
    <x v="40"/>
    <n v="1"/>
    <n v="2"/>
    <n v="-4410.93"/>
  </r>
  <r>
    <x v="41"/>
    <n v="1"/>
    <n v="2"/>
    <n v="-97.6"/>
  </r>
  <r>
    <x v="41"/>
    <n v="1"/>
    <n v="2"/>
    <n v="-103.7"/>
  </r>
  <r>
    <x v="41"/>
    <n v="1"/>
    <n v="2"/>
    <n v="-488"/>
  </r>
  <r>
    <x v="41"/>
    <n v="1"/>
    <n v="2"/>
    <n v="-24.4"/>
  </r>
  <r>
    <x v="41"/>
    <n v="1"/>
    <n v="2"/>
    <n v="-109.8"/>
  </r>
  <r>
    <x v="41"/>
    <n v="1"/>
    <n v="2"/>
    <n v="-117.12"/>
  </r>
  <r>
    <x v="41"/>
    <n v="1"/>
    <n v="2"/>
    <n v="-91.5"/>
  </r>
  <r>
    <x v="42"/>
    <n v="1"/>
    <n v="2"/>
    <n v="-700"/>
  </r>
  <r>
    <x v="15"/>
    <n v="1"/>
    <n v="2"/>
    <n v="-4824.6000000000004"/>
  </r>
  <r>
    <x v="36"/>
    <n v="1"/>
    <n v="2"/>
    <n v="-400"/>
  </r>
  <r>
    <x v="36"/>
    <n v="1"/>
    <n v="2"/>
    <n v="-400"/>
  </r>
  <r>
    <x v="36"/>
    <n v="1"/>
    <n v="2"/>
    <n v="-400"/>
  </r>
  <r>
    <x v="43"/>
    <n v="1"/>
    <n v="2"/>
    <n v="-4636"/>
  </r>
  <r>
    <x v="44"/>
    <n v="1"/>
    <n v="2"/>
    <n v="-80"/>
  </r>
  <r>
    <x v="44"/>
    <n v="1"/>
    <n v="2"/>
    <n v="-135"/>
  </r>
  <r>
    <x v="44"/>
    <n v="1"/>
    <n v="2"/>
    <n v="-205"/>
  </r>
  <r>
    <x v="45"/>
    <n v="1"/>
    <n v="2"/>
    <n v="-3158.07"/>
  </r>
  <r>
    <x v="45"/>
    <n v="1"/>
    <n v="2"/>
    <n v="-3109.95"/>
  </r>
  <r>
    <x v="45"/>
    <n v="1"/>
    <n v="2"/>
    <n v="-2366.4499999999998"/>
  </r>
  <r>
    <x v="46"/>
    <n v="1"/>
    <n v="2"/>
    <n v="-869.17"/>
  </r>
  <r>
    <x v="47"/>
    <n v="1"/>
    <n v="2"/>
    <n v="-732"/>
  </r>
  <r>
    <x v="47"/>
    <n v="1"/>
    <n v="2"/>
    <n v="-427"/>
  </r>
  <r>
    <x v="40"/>
    <n v="1"/>
    <n v="2"/>
    <n v="-5079.6099999999997"/>
  </r>
  <r>
    <x v="48"/>
    <n v="1"/>
    <n v="2"/>
    <n v="-1152.3399999999999"/>
  </r>
  <r>
    <x v="49"/>
    <n v="1"/>
    <n v="2"/>
    <n v="-500"/>
  </r>
  <r>
    <x v="50"/>
    <n v="1"/>
    <n v="2"/>
    <n v="-8052"/>
  </r>
  <r>
    <x v="50"/>
    <n v="2"/>
    <n v="2"/>
    <n v="-976"/>
  </r>
  <r>
    <x v="51"/>
    <n v="1"/>
    <n v="2"/>
    <n v="-1500"/>
  </r>
  <r>
    <x v="52"/>
    <n v="1"/>
    <n v="2"/>
    <n v="-23790"/>
  </r>
  <r>
    <x v="53"/>
    <n v="1"/>
    <n v="2"/>
    <n v="-1464"/>
  </r>
  <r>
    <x v="53"/>
    <n v="1"/>
    <n v="2"/>
    <n v="-2379"/>
  </r>
  <r>
    <x v="53"/>
    <n v="1"/>
    <n v="2"/>
    <n v="-488"/>
  </r>
  <r>
    <x v="53"/>
    <n v="1"/>
    <n v="2"/>
    <n v="-61"/>
  </r>
  <r>
    <x v="53"/>
    <n v="1"/>
    <n v="2"/>
    <n v="-658.8"/>
  </r>
  <r>
    <x v="54"/>
    <n v="1"/>
    <n v="2"/>
    <n v="-7000"/>
  </r>
  <r>
    <x v="55"/>
    <n v="1"/>
    <n v="2"/>
    <n v="-364"/>
  </r>
  <r>
    <x v="56"/>
    <n v="1"/>
    <n v="2"/>
    <n v="-2558.7399999999998"/>
  </r>
  <r>
    <x v="56"/>
    <n v="1"/>
    <n v="2"/>
    <n v="-204.71"/>
  </r>
  <r>
    <x v="26"/>
    <n v="1"/>
    <n v="2"/>
    <n v="-4303.18"/>
  </r>
  <r>
    <x v="26"/>
    <n v="1"/>
    <n v="2"/>
    <n v="-8735.2000000000007"/>
  </r>
  <r>
    <x v="26"/>
    <n v="1"/>
    <n v="2"/>
    <n v="-1152.17"/>
  </r>
  <r>
    <x v="57"/>
    <n v="1"/>
    <n v="2"/>
    <n v="-293.41000000000003"/>
  </r>
  <r>
    <x v="58"/>
    <n v="1"/>
    <n v="2"/>
    <n v="-10492"/>
  </r>
  <r>
    <x v="59"/>
    <n v="1"/>
    <n v="2"/>
    <n v="-854"/>
  </r>
  <r>
    <x v="60"/>
    <n v="1"/>
    <n v="2"/>
    <n v="-2671.8"/>
  </r>
  <r>
    <x v="61"/>
    <n v="1"/>
    <n v="2"/>
    <n v="-1811.7"/>
  </r>
  <r>
    <x v="62"/>
    <n v="1"/>
    <n v="2"/>
    <n v="-7378.56"/>
  </r>
  <r>
    <x v="63"/>
    <n v="1"/>
    <n v="2"/>
    <n v="-11529"/>
  </r>
  <r>
    <x v="64"/>
    <n v="1"/>
    <n v="2"/>
    <n v="-17080"/>
  </r>
  <r>
    <x v="40"/>
    <n v="1"/>
    <n v="2"/>
    <n v="-4739.3999999999996"/>
  </r>
  <r>
    <x v="65"/>
    <n v="1"/>
    <n v="2"/>
    <n v="-1800"/>
  </r>
  <r>
    <x v="65"/>
    <n v="1"/>
    <n v="2"/>
    <n v="-2"/>
  </r>
  <r>
    <x v="66"/>
    <n v="1"/>
    <n v="2"/>
    <n v="-1647"/>
  </r>
  <r>
    <x v="67"/>
    <n v="1"/>
    <n v="2"/>
    <n v="-17080"/>
  </r>
  <r>
    <x v="68"/>
    <n v="1"/>
    <n v="2"/>
    <n v="-3125.64"/>
  </r>
  <r>
    <x v="69"/>
    <n v="1"/>
    <n v="2"/>
    <n v="-423.17"/>
  </r>
  <r>
    <x v="69"/>
    <n v="1"/>
    <n v="2"/>
    <n v="-896.2"/>
  </r>
  <r>
    <x v="56"/>
    <n v="1"/>
    <n v="2"/>
    <n v="-13703.04"/>
  </r>
  <r>
    <x v="40"/>
    <n v="2"/>
    <n v="2"/>
    <n v="-1871.13"/>
  </r>
  <r>
    <x v="40"/>
    <n v="2"/>
    <n v="2"/>
    <n v="-5361.16"/>
  </r>
  <r>
    <x v="70"/>
    <n v="1"/>
    <n v="2"/>
    <n v="-2558.34"/>
  </r>
  <r>
    <x v="71"/>
    <n v="2"/>
    <n v="2"/>
    <n v="-4352.57"/>
  </r>
  <r>
    <x v="71"/>
    <n v="2"/>
    <n v="2"/>
    <n v="-2281.4"/>
  </r>
  <r>
    <x v="72"/>
    <n v="2"/>
    <n v="2"/>
    <n v="-2419.87"/>
  </r>
  <r>
    <x v="73"/>
    <n v="2"/>
    <n v="2"/>
    <n v="-340"/>
  </r>
  <r>
    <x v="74"/>
    <n v="3"/>
    <n v="2"/>
    <n v="-1562"/>
  </r>
  <r>
    <x v="75"/>
    <n v="2"/>
    <n v="2"/>
    <n v="-5124"/>
  </r>
  <r>
    <x v="75"/>
    <n v="1"/>
    <n v="2"/>
    <n v="-9150"/>
  </r>
  <r>
    <x v="76"/>
    <n v="1"/>
    <n v="2"/>
    <n v="-402.6"/>
  </r>
  <r>
    <x v="77"/>
    <n v="1"/>
    <n v="2"/>
    <n v="-259.62"/>
  </r>
  <r>
    <x v="77"/>
    <n v="1"/>
    <n v="2"/>
    <n v="-13.42"/>
  </r>
  <r>
    <x v="40"/>
    <n v="2"/>
    <n v="2"/>
    <n v="-2874.14"/>
  </r>
  <r>
    <x v="78"/>
    <n v="1"/>
    <n v="2"/>
    <n v="-3926.48"/>
  </r>
  <r>
    <x v="79"/>
    <n v="1"/>
    <n v="2"/>
    <n v="-3125.64"/>
  </r>
  <r>
    <x v="40"/>
    <n v="2"/>
    <n v="2"/>
    <n v="-1290.43"/>
  </r>
  <r>
    <x v="80"/>
    <n v="1"/>
    <n v="2"/>
    <n v="-1830"/>
  </r>
  <r>
    <x v="80"/>
    <n v="1"/>
    <n v="2"/>
    <n v="-4392"/>
  </r>
  <r>
    <x v="49"/>
    <n v="1"/>
    <n v="2"/>
    <n v="-1500"/>
  </r>
  <r>
    <x v="81"/>
    <n v="1"/>
    <n v="2"/>
    <n v="-105164"/>
  </r>
  <r>
    <x v="82"/>
    <n v="1"/>
    <n v="2"/>
    <n v="-966.24"/>
  </r>
  <r>
    <x v="82"/>
    <n v="1"/>
    <n v="2"/>
    <n v="-824.72"/>
  </r>
  <r>
    <x v="82"/>
    <n v="1"/>
    <n v="2"/>
    <n v="-480.68"/>
  </r>
  <r>
    <x v="80"/>
    <n v="1"/>
    <n v="2"/>
    <n v="-5307"/>
  </r>
  <r>
    <x v="49"/>
    <n v="1"/>
    <n v="2"/>
    <n v="-1500"/>
  </r>
  <r>
    <x v="83"/>
    <n v="1"/>
    <n v="2"/>
    <n v="-64"/>
  </r>
  <r>
    <x v="83"/>
    <n v="1"/>
    <n v="2"/>
    <n v="-195.2"/>
  </r>
  <r>
    <x v="84"/>
    <n v="1"/>
    <n v="2"/>
    <n v="-108.63"/>
  </r>
  <r>
    <x v="85"/>
    <n v="1"/>
    <n v="2"/>
    <n v="-378.2"/>
  </r>
  <r>
    <x v="86"/>
    <n v="1"/>
    <n v="2"/>
    <n v="-2657.16"/>
  </r>
  <r>
    <x v="87"/>
    <n v="1"/>
    <n v="2"/>
    <n v="-3001"/>
  </r>
  <r>
    <x v="87"/>
    <n v="2"/>
    <n v="2"/>
    <n v="-3301"/>
  </r>
  <r>
    <x v="40"/>
    <n v="2"/>
    <n v="2"/>
    <n v="-4985.76"/>
  </r>
  <r>
    <x v="28"/>
    <n v="1"/>
    <n v="2"/>
    <n v="-9455"/>
  </r>
  <r>
    <x v="62"/>
    <n v="1"/>
    <n v="2"/>
    <n v="-7320"/>
  </r>
  <r>
    <x v="88"/>
    <n v="1"/>
    <n v="2"/>
    <n v="-1486.25"/>
  </r>
  <r>
    <x v="88"/>
    <n v="1"/>
    <n v="2"/>
    <n v="1486.25"/>
  </r>
  <r>
    <x v="88"/>
    <n v="1"/>
    <n v="2"/>
    <n v="-1486.25"/>
  </r>
  <r>
    <x v="88"/>
    <n v="1"/>
    <n v="2"/>
    <n v="-1015.06"/>
  </r>
  <r>
    <x v="88"/>
    <n v="1"/>
    <n v="2"/>
    <n v="1015.06"/>
  </r>
  <r>
    <x v="88"/>
    <n v="1"/>
    <n v="2"/>
    <n v="-1015.06"/>
  </r>
  <r>
    <x v="89"/>
    <n v="1"/>
    <n v="2"/>
    <n v="-1671.24"/>
  </r>
  <r>
    <x v="90"/>
    <n v="1"/>
    <n v="2"/>
    <n v="-255"/>
  </r>
  <r>
    <x v="91"/>
    <n v="1"/>
    <n v="2"/>
    <n v="-9516"/>
  </r>
  <r>
    <x v="91"/>
    <n v="1"/>
    <n v="2"/>
    <n v="-95.16"/>
  </r>
  <r>
    <x v="92"/>
    <n v="2"/>
    <n v="2"/>
    <n v="-1952"/>
  </r>
  <r>
    <x v="92"/>
    <n v="2"/>
    <n v="2"/>
    <n v="-4880"/>
  </r>
  <r>
    <x v="92"/>
    <n v="2"/>
    <n v="2"/>
    <n v="-1952"/>
  </r>
  <r>
    <x v="93"/>
    <n v="1"/>
    <n v="2"/>
    <n v="-3660"/>
  </r>
  <r>
    <x v="93"/>
    <n v="1"/>
    <n v="2"/>
    <n v="-549"/>
  </r>
  <r>
    <x v="93"/>
    <n v="1"/>
    <n v="2"/>
    <n v="-168.36"/>
  </r>
  <r>
    <x v="40"/>
    <n v="2"/>
    <n v="2"/>
    <n v="-6012.24"/>
  </r>
  <r>
    <x v="43"/>
    <n v="1"/>
    <n v="2"/>
    <n v="-4636"/>
  </r>
  <r>
    <x v="94"/>
    <n v="1"/>
    <n v="2"/>
    <n v="-79.3"/>
  </r>
  <r>
    <x v="94"/>
    <n v="1"/>
    <n v="2"/>
    <n v="-488"/>
  </r>
  <r>
    <x v="95"/>
    <n v="1"/>
    <n v="2"/>
    <n v="-7076"/>
  </r>
  <r>
    <x v="96"/>
    <n v="1"/>
    <n v="2"/>
    <n v="-7320"/>
  </r>
  <r>
    <x v="97"/>
    <n v="2"/>
    <n v="2"/>
    <n v="-15067"/>
  </r>
  <r>
    <x v="98"/>
    <n v="1"/>
    <n v="2"/>
    <n v="-3125.64"/>
  </r>
  <r>
    <x v="99"/>
    <n v="1"/>
    <n v="2"/>
    <n v="-213.5"/>
  </r>
  <r>
    <x v="99"/>
    <n v="1"/>
    <n v="2"/>
    <n v="-335.5"/>
  </r>
  <r>
    <x v="99"/>
    <n v="1"/>
    <n v="2"/>
    <n v="-420.9"/>
  </r>
  <r>
    <x v="100"/>
    <n v="1"/>
    <n v="2"/>
    <n v="-695.4"/>
  </r>
  <r>
    <x v="92"/>
    <n v="1"/>
    <n v="2"/>
    <n v="-1207.8"/>
  </r>
  <r>
    <x v="92"/>
    <n v="2"/>
    <n v="2"/>
    <n v="-21585.46"/>
  </r>
  <r>
    <x v="92"/>
    <n v="1"/>
    <n v="2"/>
    <n v="-7167.5"/>
  </r>
  <r>
    <x v="101"/>
    <n v="1"/>
    <n v="2"/>
    <n v="-8784"/>
  </r>
  <r>
    <x v="39"/>
    <n v="1"/>
    <n v="2"/>
    <n v="-1335.9"/>
  </r>
  <r>
    <x v="40"/>
    <n v="2"/>
    <n v="2"/>
    <n v="-2463.5500000000002"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  <r>
    <x v="10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4" cacheId="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O6:P110" firstHeaderRow="1" firstDataRow="1" firstDataCol="1"/>
  <pivotFields count="4">
    <pivotField axis="axisRow" showAll="0">
      <items count="104">
        <item x="16"/>
        <item x="7"/>
        <item x="37"/>
        <item x="56"/>
        <item x="27"/>
        <item x="2"/>
        <item x="58"/>
        <item x="9"/>
        <item x="8"/>
        <item x="1"/>
        <item x="0"/>
        <item x="28"/>
        <item x="6"/>
        <item x="21"/>
        <item x="17"/>
        <item x="11"/>
        <item x="10"/>
        <item x="15"/>
        <item x="4"/>
        <item x="5"/>
        <item x="12"/>
        <item x="19"/>
        <item x="18"/>
        <item x="71"/>
        <item x="26"/>
        <item x="3"/>
        <item x="13"/>
        <item x="24"/>
        <item x="76"/>
        <item x="14"/>
        <item x="23"/>
        <item x="87"/>
        <item x="51"/>
        <item x="73"/>
        <item x="20"/>
        <item x="54"/>
        <item x="52"/>
        <item x="31"/>
        <item x="45"/>
        <item x="49"/>
        <item x="32"/>
        <item x="34"/>
        <item x="29"/>
        <item x="30"/>
        <item x="48"/>
        <item x="25"/>
        <item x="22"/>
        <item x="74"/>
        <item x="33"/>
        <item x="84"/>
        <item x="35"/>
        <item x="38"/>
        <item x="42"/>
        <item x="41"/>
        <item x="81"/>
        <item x="36"/>
        <item x="72"/>
        <item x="39"/>
        <item x="53"/>
        <item x="40"/>
        <item x="43"/>
        <item x="66"/>
        <item x="44"/>
        <item x="47"/>
        <item x="67"/>
        <item x="61"/>
        <item x="63"/>
        <item x="65"/>
        <item x="62"/>
        <item x="64"/>
        <item x="55"/>
        <item x="50"/>
        <item x="80"/>
        <item x="46"/>
        <item x="91"/>
        <item x="57"/>
        <item x="69"/>
        <item x="60"/>
        <item x="59"/>
        <item x="79"/>
        <item x="77"/>
        <item x="78"/>
        <item x="68"/>
        <item x="82"/>
        <item x="97"/>
        <item x="75"/>
        <item x="88"/>
        <item x="92"/>
        <item x="89"/>
        <item x="90"/>
        <item x="96"/>
        <item x="93"/>
        <item x="70"/>
        <item x="95"/>
        <item x="86"/>
        <item x="85"/>
        <item x="98"/>
        <item x="83"/>
        <item x="101"/>
        <item x="94"/>
        <item x="99"/>
        <item x="100"/>
        <item x="102"/>
        <item t="default"/>
      </items>
    </pivotField>
    <pivotField showAll="0"/>
    <pivotField showAll="0"/>
    <pivotField dataField="1" showAll="0"/>
  </pivotFields>
  <rowFields count="1">
    <field x="0"/>
  </rowFields>
  <rowItems count="10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 t="grand">
      <x/>
    </i>
  </rowItems>
  <colItems count="1">
    <i/>
  </colItems>
  <dataFields count="1">
    <dataField name="Somma di x4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la pivot2" cacheId="4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H2:I132" firstHeaderRow="1" firstDataRow="1" firstDataCol="1"/>
  <pivotFields count="2">
    <pivotField axis="axisRow" showAll="0">
      <items count="130">
        <item x="21"/>
        <item x="117"/>
        <item x="98"/>
        <item x="17"/>
        <item x="2"/>
        <item x="103"/>
        <item x="24"/>
        <item x="125"/>
        <item x="37"/>
        <item x="119"/>
        <item x="39"/>
        <item x="12"/>
        <item x="92"/>
        <item x="73"/>
        <item x="46"/>
        <item x="110"/>
        <item x="72"/>
        <item x="33"/>
        <item x="44"/>
        <item x="52"/>
        <item x="3"/>
        <item x="69"/>
        <item x="84"/>
        <item x="87"/>
        <item x="36"/>
        <item x="13"/>
        <item x="5"/>
        <item x="42"/>
        <item x="77"/>
        <item x="114"/>
        <item x="106"/>
        <item x="94"/>
        <item x="53"/>
        <item x="83"/>
        <item x="121"/>
        <item x="41"/>
        <item x="35"/>
        <item x="7"/>
        <item x="51"/>
        <item x="29"/>
        <item x="49"/>
        <item x="67"/>
        <item x="82"/>
        <item x="107"/>
        <item x="86"/>
        <item x="90"/>
        <item x="100"/>
        <item x="120"/>
        <item x="81"/>
        <item x="70"/>
        <item x="126"/>
        <item x="96"/>
        <item x="45"/>
        <item x="104"/>
        <item x="91"/>
        <item x="0"/>
        <item x="88"/>
        <item x="28"/>
        <item x="38"/>
        <item x="6"/>
        <item x="19"/>
        <item x="79"/>
        <item x="113"/>
        <item x="89"/>
        <item x="15"/>
        <item x="71"/>
        <item x="74"/>
        <item x="22"/>
        <item x="76"/>
        <item x="8"/>
        <item x="16"/>
        <item x="118"/>
        <item x="30"/>
        <item x="23"/>
        <item x="122"/>
        <item x="25"/>
        <item x="85"/>
        <item x="61"/>
        <item x="99"/>
        <item x="54"/>
        <item x="123"/>
        <item x="47"/>
        <item x="55"/>
        <item x="65"/>
        <item x="18"/>
        <item x="26"/>
        <item x="64"/>
        <item x="1"/>
        <item x="78"/>
        <item x="124"/>
        <item x="4"/>
        <item x="31"/>
        <item x="43"/>
        <item x="63"/>
        <item x="14"/>
        <item x="34"/>
        <item x="75"/>
        <item x="62"/>
        <item x="127"/>
        <item x="102"/>
        <item x="116"/>
        <item x="56"/>
        <item x="80"/>
        <item x="93"/>
        <item x="109"/>
        <item x="10"/>
        <item x="11"/>
        <item x="57"/>
        <item x="27"/>
        <item x="58"/>
        <item x="108"/>
        <item x="9"/>
        <item x="32"/>
        <item x="66"/>
        <item x="68"/>
        <item x="101"/>
        <item x="95"/>
        <item x="97"/>
        <item x="59"/>
        <item x="105"/>
        <item x="20"/>
        <item x="112"/>
        <item x="40"/>
        <item x="48"/>
        <item x="111"/>
        <item x="60"/>
        <item x="115"/>
        <item x="50"/>
        <item x="128"/>
        <item t="default"/>
      </items>
    </pivotField>
    <pivotField dataField="1" showAll="0"/>
  </pivotFields>
  <rowFields count="1">
    <field x="0"/>
  </rowFields>
  <rowItems count="1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 t="grand">
      <x/>
    </i>
  </rowItems>
  <colItems count="1">
    <i/>
  </colItems>
  <dataFields count="1">
    <dataField name="Somma di y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tabSelected="1" zoomScale="90" zoomScaleNormal="90" workbookViewId="0">
      <pane xSplit="1" ySplit="3" topLeftCell="H16" activePane="bottomRight" state="frozen"/>
      <selection pane="topRight" activeCell="B1" sqref="B1"/>
      <selection pane="bottomLeft" activeCell="A4" sqref="A4"/>
      <selection pane="bottomRight" activeCell="T19" sqref="T19"/>
    </sheetView>
  </sheetViews>
  <sheetFormatPr defaultRowHeight="12.75" x14ac:dyDescent="0.2"/>
  <cols>
    <col min="1" max="1" width="15" style="124" customWidth="1"/>
    <col min="2" max="2" width="33.85546875" style="123" customWidth="1"/>
    <col min="3" max="3" width="13.5703125" style="14" customWidth="1"/>
    <col min="4" max="4" width="43.28515625" style="123" customWidth="1"/>
    <col min="5" max="5" width="46.85546875" style="123" customWidth="1"/>
    <col min="6" max="6" width="52.42578125" style="123" customWidth="1"/>
    <col min="7" max="7" width="35.42578125" style="123" customWidth="1"/>
    <col min="8" max="8" width="18.42578125" style="123" customWidth="1"/>
    <col min="9" max="9" width="12.7109375" style="123" customWidth="1"/>
    <col min="10" max="10" width="13.42578125" style="123" customWidth="1"/>
    <col min="11" max="11" width="18.42578125" style="124" customWidth="1"/>
    <col min="12" max="12" width="14.42578125" style="123" customWidth="1"/>
    <col min="13" max="13" width="12.140625" style="123" customWidth="1"/>
    <col min="14" max="14" width="33.7109375" style="123" customWidth="1"/>
    <col min="15" max="15" width="9" style="123" customWidth="1"/>
    <col min="16" max="16" width="10.42578125" style="123" bestFit="1" customWidth="1"/>
    <col min="17" max="17" width="13.7109375" style="123" bestFit="1" customWidth="1"/>
    <col min="18" max="16384" width="9.140625" style="14"/>
  </cols>
  <sheetData>
    <row r="1" spans="1:17" ht="30.75" x14ac:dyDescent="0.2">
      <c r="A1" s="127" t="s">
        <v>340</v>
      </c>
      <c r="B1" s="127"/>
      <c r="C1" s="127"/>
      <c r="D1" s="127"/>
      <c r="E1" s="127"/>
      <c r="F1" s="127"/>
      <c r="G1" s="127"/>
      <c r="H1" s="127"/>
      <c r="I1" s="127"/>
      <c r="L1" s="125"/>
    </row>
    <row r="2" spans="1:17" ht="64.5" customHeight="1" x14ac:dyDescent="0.2">
      <c r="A2" s="128" t="s">
        <v>578</v>
      </c>
      <c r="B2" s="128"/>
      <c r="C2" s="128"/>
      <c r="D2" s="128"/>
      <c r="E2" s="128"/>
      <c r="F2" s="128"/>
      <c r="G2" s="128"/>
      <c r="H2" s="128"/>
      <c r="I2" s="128"/>
      <c r="L2" s="125"/>
    </row>
    <row r="3" spans="1:17" s="126" customFormat="1" ht="63.75" x14ac:dyDescent="0.2">
      <c r="A3" s="113" t="s">
        <v>0</v>
      </c>
      <c r="B3" s="119" t="s">
        <v>332</v>
      </c>
      <c r="C3" s="120" t="s">
        <v>333</v>
      </c>
      <c r="D3" s="33" t="s">
        <v>334</v>
      </c>
      <c r="E3" s="121" t="s">
        <v>335</v>
      </c>
      <c r="F3" s="33" t="s">
        <v>336</v>
      </c>
      <c r="G3" s="33" t="s">
        <v>337</v>
      </c>
      <c r="H3" s="33" t="s">
        <v>1</v>
      </c>
      <c r="I3" s="33" t="s">
        <v>2</v>
      </c>
      <c r="J3" s="122" t="s">
        <v>338</v>
      </c>
      <c r="K3" s="122" t="s">
        <v>3</v>
      </c>
      <c r="L3" s="122" t="s">
        <v>590</v>
      </c>
      <c r="M3" s="122" t="s">
        <v>5</v>
      </c>
      <c r="N3" s="122" t="s">
        <v>6</v>
      </c>
      <c r="O3" s="122" t="s">
        <v>6</v>
      </c>
      <c r="P3" s="122" t="s">
        <v>7</v>
      </c>
      <c r="Q3" s="122" t="s">
        <v>339</v>
      </c>
    </row>
    <row r="4" spans="1:17" s="31" customFormat="1" ht="30" customHeight="1" x14ac:dyDescent="0.2">
      <c r="A4" s="114" t="s">
        <v>8</v>
      </c>
      <c r="B4" s="34" t="s">
        <v>9</v>
      </c>
      <c r="C4" s="35">
        <v>80198650584</v>
      </c>
      <c r="D4" s="107" t="s">
        <v>10</v>
      </c>
      <c r="E4" s="107" t="s">
        <v>11</v>
      </c>
      <c r="F4" s="34" t="s">
        <v>12</v>
      </c>
      <c r="G4" s="34" t="s">
        <v>12</v>
      </c>
      <c r="H4" s="36">
        <v>12812081003</v>
      </c>
      <c r="I4" s="36">
        <v>12812081003</v>
      </c>
      <c r="J4" s="108">
        <v>10002</v>
      </c>
      <c r="K4" s="109">
        <v>43565</v>
      </c>
      <c r="L4" s="110">
        <v>12202.44</v>
      </c>
      <c r="M4" s="107" t="s">
        <v>13</v>
      </c>
      <c r="N4" s="107" t="s">
        <v>14</v>
      </c>
      <c r="O4" s="111" t="s">
        <v>15</v>
      </c>
      <c r="P4" s="111">
        <v>43474</v>
      </c>
      <c r="Q4" s="111">
        <v>43565</v>
      </c>
    </row>
    <row r="5" spans="1:17" s="31" customFormat="1" ht="30" customHeight="1" x14ac:dyDescent="0.2">
      <c r="A5" s="114" t="s">
        <v>16</v>
      </c>
      <c r="B5" s="34" t="s">
        <v>9</v>
      </c>
      <c r="C5" s="35">
        <v>80198650584</v>
      </c>
      <c r="D5" s="107" t="s">
        <v>17</v>
      </c>
      <c r="E5" s="107" t="s">
        <v>11</v>
      </c>
      <c r="F5" s="34" t="s">
        <v>18</v>
      </c>
      <c r="G5" s="34" t="s">
        <v>18</v>
      </c>
      <c r="H5" s="36" t="s">
        <v>19</v>
      </c>
      <c r="I5" s="36" t="s">
        <v>20</v>
      </c>
      <c r="J5" s="108">
        <v>350</v>
      </c>
      <c r="K5" s="109">
        <v>43537</v>
      </c>
      <c r="L5" s="110">
        <v>364</v>
      </c>
      <c r="M5" s="107" t="s">
        <v>13</v>
      </c>
      <c r="N5" s="107" t="s">
        <v>21</v>
      </c>
      <c r="O5" s="111" t="s">
        <v>15</v>
      </c>
      <c r="P5" s="111">
        <v>43481</v>
      </c>
      <c r="Q5" s="111">
        <v>43537</v>
      </c>
    </row>
    <row r="6" spans="1:17" s="31" customFormat="1" ht="30" customHeight="1" x14ac:dyDescent="0.2">
      <c r="A6" s="114" t="s">
        <v>22</v>
      </c>
      <c r="B6" s="34" t="s">
        <v>9</v>
      </c>
      <c r="C6" s="35">
        <v>80198650584</v>
      </c>
      <c r="D6" s="107" t="s">
        <v>23</v>
      </c>
      <c r="E6" s="107" t="s">
        <v>11</v>
      </c>
      <c r="F6" s="34" t="s">
        <v>24</v>
      </c>
      <c r="G6" s="34" t="s">
        <v>24</v>
      </c>
      <c r="H6" s="36">
        <v>11895321005</v>
      </c>
      <c r="I6" s="36">
        <v>11895321005</v>
      </c>
      <c r="J6" s="108">
        <v>701.49</v>
      </c>
      <c r="K6" s="109"/>
      <c r="L6" s="110">
        <v>855.81780000000003</v>
      </c>
      <c r="M6" s="107" t="s">
        <v>13</v>
      </c>
      <c r="N6" s="107" t="s">
        <v>25</v>
      </c>
      <c r="O6" s="111" t="s">
        <v>15</v>
      </c>
      <c r="P6" s="111">
        <v>43481</v>
      </c>
      <c r="Q6" s="111"/>
    </row>
    <row r="7" spans="1:17" s="31" customFormat="1" ht="42.75" customHeight="1" x14ac:dyDescent="0.2">
      <c r="A7" s="114" t="s">
        <v>26</v>
      </c>
      <c r="B7" s="34" t="s">
        <v>9</v>
      </c>
      <c r="C7" s="35">
        <v>80198650584</v>
      </c>
      <c r="D7" s="107" t="s">
        <v>27</v>
      </c>
      <c r="E7" s="107" t="s">
        <v>11</v>
      </c>
      <c r="F7" s="34" t="s">
        <v>28</v>
      </c>
      <c r="G7" s="34" t="s">
        <v>28</v>
      </c>
      <c r="H7" s="36" t="s">
        <v>29</v>
      </c>
      <c r="I7" s="36" t="s">
        <v>29</v>
      </c>
      <c r="J7" s="108">
        <v>13703.05</v>
      </c>
      <c r="K7" s="109">
        <v>43830</v>
      </c>
      <c r="L7" s="110">
        <v>16466.490000000002</v>
      </c>
      <c r="M7" s="107" t="s">
        <v>13</v>
      </c>
      <c r="N7" s="107" t="s">
        <v>30</v>
      </c>
      <c r="O7" s="111" t="s">
        <v>15</v>
      </c>
      <c r="P7" s="111">
        <v>43486</v>
      </c>
      <c r="Q7" s="111">
        <v>43830</v>
      </c>
    </row>
    <row r="8" spans="1:17" s="31" customFormat="1" ht="30" customHeight="1" x14ac:dyDescent="0.2">
      <c r="A8" s="114" t="s">
        <v>31</v>
      </c>
      <c r="B8" s="34" t="s">
        <v>9</v>
      </c>
      <c r="C8" s="35">
        <v>80198650584</v>
      </c>
      <c r="D8" s="107" t="s">
        <v>32</v>
      </c>
      <c r="E8" s="107" t="s">
        <v>11</v>
      </c>
      <c r="F8" s="34" t="s">
        <v>33</v>
      </c>
      <c r="G8" s="34" t="s">
        <v>33</v>
      </c>
      <c r="H8" s="36">
        <v>8517850155</v>
      </c>
      <c r="I8" s="36">
        <v>8517850155</v>
      </c>
      <c r="J8" s="108">
        <v>55070</v>
      </c>
      <c r="K8" s="109">
        <v>44196</v>
      </c>
      <c r="L8" s="110">
        <v>67185.399999999994</v>
      </c>
      <c r="M8" s="107" t="s">
        <v>34</v>
      </c>
      <c r="N8" s="107" t="s">
        <v>35</v>
      </c>
      <c r="O8" s="111" t="s">
        <v>15</v>
      </c>
      <c r="P8" s="111">
        <v>43466</v>
      </c>
      <c r="Q8" s="111">
        <v>44196</v>
      </c>
    </row>
    <row r="9" spans="1:17" s="31" customFormat="1" ht="30" customHeight="1" x14ac:dyDescent="0.2">
      <c r="A9" s="114" t="s">
        <v>36</v>
      </c>
      <c r="B9" s="34" t="s">
        <v>9</v>
      </c>
      <c r="C9" s="35">
        <v>80198650584</v>
      </c>
      <c r="D9" s="107" t="s">
        <v>37</v>
      </c>
      <c r="E9" s="107" t="s">
        <v>11</v>
      </c>
      <c r="F9" s="34" t="s">
        <v>38</v>
      </c>
      <c r="G9" s="34" t="s">
        <v>38</v>
      </c>
      <c r="H9" s="36">
        <v>12621570154</v>
      </c>
      <c r="I9" s="36">
        <v>12621570154</v>
      </c>
      <c r="J9" s="108">
        <v>4098.3599999999997</v>
      </c>
      <c r="K9" s="109">
        <v>43830</v>
      </c>
      <c r="L9" s="110">
        <v>4999.9991999999993</v>
      </c>
      <c r="M9" s="107" t="s">
        <v>34</v>
      </c>
      <c r="N9" s="107" t="s">
        <v>39</v>
      </c>
      <c r="O9" s="111" t="s">
        <v>15</v>
      </c>
      <c r="P9" s="111">
        <v>43501</v>
      </c>
      <c r="Q9" s="111">
        <v>43830</v>
      </c>
    </row>
    <row r="10" spans="1:17" s="31" customFormat="1" ht="30" customHeight="1" x14ac:dyDescent="0.2">
      <c r="A10" s="114" t="s">
        <v>40</v>
      </c>
      <c r="B10" s="34" t="s">
        <v>9</v>
      </c>
      <c r="C10" s="35">
        <v>80198650584</v>
      </c>
      <c r="D10" s="107" t="s">
        <v>41</v>
      </c>
      <c r="E10" s="107" t="s">
        <v>11</v>
      </c>
      <c r="F10" s="34" t="s">
        <v>42</v>
      </c>
      <c r="G10" s="34" t="s">
        <v>42</v>
      </c>
      <c r="H10" s="36">
        <v>205740426</v>
      </c>
      <c r="I10" s="36">
        <v>205740426</v>
      </c>
      <c r="J10" s="108">
        <v>600</v>
      </c>
      <c r="K10" s="109">
        <v>43507</v>
      </c>
      <c r="L10" s="110">
        <v>748</v>
      </c>
      <c r="M10" s="107" t="s">
        <v>13</v>
      </c>
      <c r="N10" s="107" t="s">
        <v>43</v>
      </c>
      <c r="O10" s="111" t="s">
        <v>15</v>
      </c>
      <c r="P10" s="111">
        <v>43502</v>
      </c>
      <c r="Q10" s="111">
        <v>43507</v>
      </c>
    </row>
    <row r="11" spans="1:17" s="31" customFormat="1" ht="30" customHeight="1" x14ac:dyDescent="0.2">
      <c r="A11" s="114" t="s">
        <v>44</v>
      </c>
      <c r="B11" s="34" t="s">
        <v>9</v>
      </c>
      <c r="C11" s="35">
        <v>80198650584</v>
      </c>
      <c r="D11" s="107" t="s">
        <v>45</v>
      </c>
      <c r="E11" s="107" t="s">
        <v>11</v>
      </c>
      <c r="F11" s="34" t="s">
        <v>46</v>
      </c>
      <c r="G11" s="34" t="s">
        <v>46</v>
      </c>
      <c r="H11" s="36">
        <v>1989510134</v>
      </c>
      <c r="I11" s="36">
        <v>1989510134</v>
      </c>
      <c r="J11" s="108">
        <v>8600</v>
      </c>
      <c r="K11" s="109">
        <v>43646</v>
      </c>
      <c r="L11" s="110">
        <v>10492</v>
      </c>
      <c r="M11" s="107" t="s">
        <v>13</v>
      </c>
      <c r="N11" s="107" t="s">
        <v>47</v>
      </c>
      <c r="O11" s="111" t="s">
        <v>48</v>
      </c>
      <c r="P11" s="111">
        <v>43502</v>
      </c>
      <c r="Q11" s="111">
        <v>43646</v>
      </c>
    </row>
    <row r="12" spans="1:17" s="31" customFormat="1" ht="30" customHeight="1" x14ac:dyDescent="0.2">
      <c r="A12" s="114" t="s">
        <v>49</v>
      </c>
      <c r="B12" s="34" t="s">
        <v>9</v>
      </c>
      <c r="C12" s="35">
        <v>80198650584</v>
      </c>
      <c r="D12" s="107" t="s">
        <v>50</v>
      </c>
      <c r="E12" s="107" t="s">
        <v>11</v>
      </c>
      <c r="F12" s="34" t="s">
        <v>51</v>
      </c>
      <c r="G12" s="34" t="s">
        <v>51</v>
      </c>
      <c r="H12" s="36">
        <v>7945211006</v>
      </c>
      <c r="I12" s="36">
        <v>7945211006</v>
      </c>
      <c r="J12" s="108">
        <v>129</v>
      </c>
      <c r="K12" s="109">
        <v>43535</v>
      </c>
      <c r="L12" s="110">
        <v>157.38</v>
      </c>
      <c r="M12" s="107" t="s">
        <v>13</v>
      </c>
      <c r="N12" s="107" t="s">
        <v>52</v>
      </c>
      <c r="O12" s="111" t="s">
        <v>48</v>
      </c>
      <c r="P12" s="111">
        <v>43502</v>
      </c>
      <c r="Q12" s="111">
        <v>43535</v>
      </c>
    </row>
    <row r="13" spans="1:17" s="31" customFormat="1" ht="30" customHeight="1" x14ac:dyDescent="0.2">
      <c r="A13" s="114" t="s">
        <v>53</v>
      </c>
      <c r="B13" s="34" t="s">
        <v>9</v>
      </c>
      <c r="C13" s="35">
        <v>80198650584</v>
      </c>
      <c r="D13" s="107" t="s">
        <v>54</v>
      </c>
      <c r="E13" s="107" t="s">
        <v>11</v>
      </c>
      <c r="F13" s="34" t="s">
        <v>55</v>
      </c>
      <c r="G13" s="34" t="s">
        <v>55</v>
      </c>
      <c r="H13" s="36">
        <v>11616511009</v>
      </c>
      <c r="I13" s="36">
        <v>11616511009</v>
      </c>
      <c r="J13" s="108">
        <v>15500</v>
      </c>
      <c r="K13" s="109">
        <v>43677</v>
      </c>
      <c r="L13" s="110">
        <v>18910</v>
      </c>
      <c r="M13" s="107" t="s">
        <v>13</v>
      </c>
      <c r="N13" s="107" t="s">
        <v>56</v>
      </c>
      <c r="O13" s="111" t="s">
        <v>15</v>
      </c>
      <c r="P13" s="111">
        <v>43507</v>
      </c>
      <c r="Q13" s="111">
        <v>43677</v>
      </c>
    </row>
    <row r="14" spans="1:17" s="31" customFormat="1" ht="30" customHeight="1" x14ac:dyDescent="0.2">
      <c r="A14" s="114" t="s">
        <v>57</v>
      </c>
      <c r="B14" s="34" t="s">
        <v>9</v>
      </c>
      <c r="C14" s="35">
        <v>80198650584</v>
      </c>
      <c r="D14" s="107" t="s">
        <v>58</v>
      </c>
      <c r="E14" s="107" t="s">
        <v>11</v>
      </c>
      <c r="F14" s="34" t="s">
        <v>59</v>
      </c>
      <c r="G14" s="34" t="s">
        <v>59</v>
      </c>
      <c r="H14" s="36">
        <v>14516191005</v>
      </c>
      <c r="I14" s="36">
        <v>14516191005</v>
      </c>
      <c r="J14" s="108">
        <v>4280</v>
      </c>
      <c r="K14" s="109">
        <v>43507</v>
      </c>
      <c r="L14" s="110">
        <v>5221.5999999999995</v>
      </c>
      <c r="M14" s="107" t="s">
        <v>13</v>
      </c>
      <c r="N14" s="107" t="s">
        <v>60</v>
      </c>
      <c r="O14" s="111" t="s">
        <v>48</v>
      </c>
      <c r="P14" s="111">
        <v>43500</v>
      </c>
      <c r="Q14" s="111">
        <v>43507</v>
      </c>
    </row>
    <row r="15" spans="1:17" s="31" customFormat="1" ht="30" customHeight="1" x14ac:dyDescent="0.2">
      <c r="A15" s="114" t="s">
        <v>61</v>
      </c>
      <c r="B15" s="34" t="s">
        <v>9</v>
      </c>
      <c r="C15" s="35">
        <v>80198650584</v>
      </c>
      <c r="D15" s="107" t="s">
        <v>62</v>
      </c>
      <c r="E15" s="107" t="s">
        <v>11</v>
      </c>
      <c r="F15" s="34" t="s">
        <v>63</v>
      </c>
      <c r="G15" s="34" t="s">
        <v>63</v>
      </c>
      <c r="H15" s="36">
        <v>3556360174</v>
      </c>
      <c r="I15" s="36" t="s">
        <v>64</v>
      </c>
      <c r="J15" s="108">
        <v>360</v>
      </c>
      <c r="K15" s="109">
        <v>43507</v>
      </c>
      <c r="L15" s="110">
        <v>360</v>
      </c>
      <c r="M15" s="107" t="s">
        <v>13</v>
      </c>
      <c r="N15" s="107" t="s">
        <v>65</v>
      </c>
      <c r="O15" s="111" t="s">
        <v>48</v>
      </c>
      <c r="P15" s="111">
        <v>43504</v>
      </c>
      <c r="Q15" s="111">
        <v>43507</v>
      </c>
    </row>
    <row r="16" spans="1:17" s="31" customFormat="1" ht="24" x14ac:dyDescent="0.2">
      <c r="A16" s="114" t="s">
        <v>66</v>
      </c>
      <c r="B16" s="34" t="s">
        <v>9</v>
      </c>
      <c r="C16" s="35">
        <v>80198650584</v>
      </c>
      <c r="D16" s="107" t="s">
        <v>67</v>
      </c>
      <c r="E16" s="107" t="s">
        <v>11</v>
      </c>
      <c r="F16" s="34" t="s">
        <v>68</v>
      </c>
      <c r="G16" s="34" t="s">
        <v>68</v>
      </c>
      <c r="H16" s="36" t="s">
        <v>69</v>
      </c>
      <c r="I16" s="36">
        <v>5119881216</v>
      </c>
      <c r="J16" s="108">
        <v>900</v>
      </c>
      <c r="K16" s="109">
        <v>43525</v>
      </c>
      <c r="L16" s="110">
        <v>1030.08</v>
      </c>
      <c r="M16" s="107" t="s">
        <v>70</v>
      </c>
      <c r="N16" s="107" t="s">
        <v>71</v>
      </c>
      <c r="O16" s="111" t="s">
        <v>15</v>
      </c>
      <c r="P16" s="111">
        <v>43508</v>
      </c>
      <c r="Q16" s="111">
        <v>43525</v>
      </c>
    </row>
    <row r="17" spans="1:17" s="31" customFormat="1" ht="30" customHeight="1" x14ac:dyDescent="0.2">
      <c r="A17" s="114" t="s">
        <v>72</v>
      </c>
      <c r="B17" s="34" t="s">
        <v>9</v>
      </c>
      <c r="C17" s="35">
        <v>80198650584</v>
      </c>
      <c r="D17" s="107" t="s">
        <v>341</v>
      </c>
      <c r="E17" s="107" t="s">
        <v>11</v>
      </c>
      <c r="F17" s="34" t="s">
        <v>73</v>
      </c>
      <c r="G17" s="34" t="s">
        <v>73</v>
      </c>
      <c r="H17" s="36">
        <v>97378220582</v>
      </c>
      <c r="I17" s="36">
        <v>97378220582</v>
      </c>
      <c r="J17" s="108">
        <v>1900</v>
      </c>
      <c r="K17" s="109" t="s">
        <v>74</v>
      </c>
      <c r="L17" s="110">
        <v>1902</v>
      </c>
      <c r="M17" s="107" t="s">
        <v>70</v>
      </c>
      <c r="N17" s="107" t="s">
        <v>75</v>
      </c>
      <c r="O17" s="111" t="s">
        <v>15</v>
      </c>
      <c r="P17" s="111">
        <v>43514</v>
      </c>
      <c r="Q17" s="111" t="s">
        <v>74</v>
      </c>
    </row>
    <row r="18" spans="1:17" s="31" customFormat="1" ht="30" customHeight="1" x14ac:dyDescent="0.2">
      <c r="A18" s="114" t="s">
        <v>76</v>
      </c>
      <c r="B18" s="34" t="s">
        <v>9</v>
      </c>
      <c r="C18" s="35">
        <v>80198650584</v>
      </c>
      <c r="D18" s="107" t="s">
        <v>77</v>
      </c>
      <c r="E18" s="107" t="s">
        <v>11</v>
      </c>
      <c r="F18" s="34" t="s">
        <v>78</v>
      </c>
      <c r="G18" s="34" t="s">
        <v>78</v>
      </c>
      <c r="H18" s="36">
        <v>8613401002</v>
      </c>
      <c r="I18" s="36">
        <v>8613401002</v>
      </c>
      <c r="J18" s="108">
        <v>4000</v>
      </c>
      <c r="K18" s="109">
        <v>43887</v>
      </c>
      <c r="L18" s="110">
        <v>4160</v>
      </c>
      <c r="M18" s="107" t="s">
        <v>13</v>
      </c>
      <c r="N18" s="107" t="s">
        <v>79</v>
      </c>
      <c r="O18" s="111" t="s">
        <v>15</v>
      </c>
      <c r="P18" s="111">
        <v>43517</v>
      </c>
      <c r="Q18" s="111">
        <v>43887</v>
      </c>
    </row>
    <row r="19" spans="1:17" s="31" customFormat="1" ht="30" customHeight="1" x14ac:dyDescent="0.2">
      <c r="A19" s="114" t="s">
        <v>80</v>
      </c>
      <c r="B19" s="34" t="s">
        <v>9</v>
      </c>
      <c r="C19" s="35">
        <v>80198650584</v>
      </c>
      <c r="D19" s="107" t="s">
        <v>81</v>
      </c>
      <c r="E19" s="107" t="s">
        <v>11</v>
      </c>
      <c r="F19" s="34" t="s">
        <v>82</v>
      </c>
      <c r="G19" s="34" t="s">
        <v>82</v>
      </c>
      <c r="H19" s="36" t="s">
        <v>83</v>
      </c>
      <c r="I19" s="36" t="s">
        <v>83</v>
      </c>
      <c r="J19" s="108">
        <v>450</v>
      </c>
      <c r="K19" s="109">
        <v>43565</v>
      </c>
      <c r="L19" s="110">
        <v>549</v>
      </c>
      <c r="M19" s="107" t="s">
        <v>13</v>
      </c>
      <c r="N19" s="107" t="s">
        <v>84</v>
      </c>
      <c r="O19" s="111" t="s">
        <v>15</v>
      </c>
      <c r="P19" s="111">
        <v>43517</v>
      </c>
      <c r="Q19" s="111">
        <v>43565</v>
      </c>
    </row>
    <row r="20" spans="1:17" s="31" customFormat="1" ht="30" customHeight="1" x14ac:dyDescent="0.2">
      <c r="A20" s="114" t="s">
        <v>85</v>
      </c>
      <c r="B20" s="34" t="s">
        <v>9</v>
      </c>
      <c r="C20" s="35">
        <v>80198650584</v>
      </c>
      <c r="D20" s="107" t="s">
        <v>86</v>
      </c>
      <c r="E20" s="107" t="s">
        <v>11</v>
      </c>
      <c r="F20" s="34" t="s">
        <v>87</v>
      </c>
      <c r="G20" s="34" t="s">
        <v>87</v>
      </c>
      <c r="H20" s="36" t="s">
        <v>88</v>
      </c>
      <c r="I20" s="36" t="s">
        <v>88</v>
      </c>
      <c r="J20" s="108">
        <v>1600</v>
      </c>
      <c r="K20" s="109">
        <v>43565</v>
      </c>
      <c r="L20" s="110">
        <v>1952</v>
      </c>
      <c r="M20" s="107" t="s">
        <v>13</v>
      </c>
      <c r="N20" s="107" t="s">
        <v>89</v>
      </c>
      <c r="O20" s="111" t="s">
        <v>15</v>
      </c>
      <c r="P20" s="111">
        <v>43517</v>
      </c>
      <c r="Q20" s="111">
        <v>43565</v>
      </c>
    </row>
    <row r="21" spans="1:17" s="31" customFormat="1" ht="30" customHeight="1" x14ac:dyDescent="0.2">
      <c r="A21" s="114" t="s">
        <v>90</v>
      </c>
      <c r="B21" s="34" t="s">
        <v>9</v>
      </c>
      <c r="C21" s="35">
        <v>80198650584</v>
      </c>
      <c r="D21" s="107" t="s">
        <v>91</v>
      </c>
      <c r="E21" s="107" t="s">
        <v>11</v>
      </c>
      <c r="F21" s="34" t="s">
        <v>92</v>
      </c>
      <c r="G21" s="34" t="s">
        <v>92</v>
      </c>
      <c r="H21" s="36" t="s">
        <v>93</v>
      </c>
      <c r="I21" s="36" t="s">
        <v>93</v>
      </c>
      <c r="J21" s="108">
        <v>6450</v>
      </c>
      <c r="K21" s="109">
        <v>43565</v>
      </c>
      <c r="L21" s="110">
        <v>7095.0000000000009</v>
      </c>
      <c r="M21" s="107" t="s">
        <v>13</v>
      </c>
      <c r="N21" s="107" t="s">
        <v>94</v>
      </c>
      <c r="O21" s="111" t="s">
        <v>15</v>
      </c>
      <c r="P21" s="111">
        <v>43517</v>
      </c>
      <c r="Q21" s="111">
        <v>43565</v>
      </c>
    </row>
    <row r="22" spans="1:17" s="31" customFormat="1" ht="24" x14ac:dyDescent="0.2">
      <c r="A22" s="114" t="s">
        <v>95</v>
      </c>
      <c r="B22" s="34" t="s">
        <v>9</v>
      </c>
      <c r="C22" s="35">
        <v>80198650584</v>
      </c>
      <c r="D22" s="107" t="s">
        <v>96</v>
      </c>
      <c r="E22" s="107" t="s">
        <v>11</v>
      </c>
      <c r="F22" s="34" t="s">
        <v>97</v>
      </c>
      <c r="G22" s="34" t="s">
        <v>97</v>
      </c>
      <c r="H22" s="36">
        <v>10209790152</v>
      </c>
      <c r="I22" s="36">
        <v>10209790152</v>
      </c>
      <c r="J22" s="108">
        <v>4200</v>
      </c>
      <c r="K22" s="109">
        <v>43889</v>
      </c>
      <c r="L22" s="110">
        <v>4367.88</v>
      </c>
      <c r="M22" s="107" t="s">
        <v>13</v>
      </c>
      <c r="N22" s="107" t="s">
        <v>98</v>
      </c>
      <c r="O22" s="111" t="s">
        <v>15</v>
      </c>
      <c r="P22" s="111">
        <v>43517</v>
      </c>
      <c r="Q22" s="111">
        <v>43889</v>
      </c>
    </row>
    <row r="23" spans="1:17" s="31" customFormat="1" ht="30" customHeight="1" x14ac:dyDescent="0.2">
      <c r="A23" s="114" t="s">
        <v>99</v>
      </c>
      <c r="B23" s="34" t="s">
        <v>9</v>
      </c>
      <c r="C23" s="35">
        <v>80198650584</v>
      </c>
      <c r="D23" s="107" t="s">
        <v>100</v>
      </c>
      <c r="E23" s="107" t="s">
        <v>11</v>
      </c>
      <c r="F23" s="34" t="s">
        <v>101</v>
      </c>
      <c r="G23" s="34" t="s">
        <v>101</v>
      </c>
      <c r="H23" s="36">
        <v>9147251004</v>
      </c>
      <c r="I23" s="36">
        <v>9147251004</v>
      </c>
      <c r="J23" s="108">
        <v>2746.95</v>
      </c>
      <c r="K23" s="109">
        <v>43523</v>
      </c>
      <c r="L23" s="110">
        <v>3367.28</v>
      </c>
      <c r="M23" s="107" t="s">
        <v>13</v>
      </c>
      <c r="N23" s="107" t="s">
        <v>102</v>
      </c>
      <c r="O23" s="111" t="s">
        <v>15</v>
      </c>
      <c r="P23" s="111">
        <v>43518</v>
      </c>
      <c r="Q23" s="111">
        <v>43523</v>
      </c>
    </row>
    <row r="24" spans="1:17" s="31" customFormat="1" ht="30" customHeight="1" x14ac:dyDescent="0.2">
      <c r="A24" s="114" t="s">
        <v>104</v>
      </c>
      <c r="B24" s="34" t="s">
        <v>9</v>
      </c>
      <c r="C24" s="35">
        <v>80198650584</v>
      </c>
      <c r="D24" s="107" t="s">
        <v>105</v>
      </c>
      <c r="E24" s="107" t="s">
        <v>11</v>
      </c>
      <c r="F24" s="34" t="s">
        <v>106</v>
      </c>
      <c r="G24" s="34" t="s">
        <v>106</v>
      </c>
      <c r="H24" s="36">
        <v>7760571005</v>
      </c>
      <c r="I24" s="36">
        <v>7760571005</v>
      </c>
      <c r="J24" s="108">
        <v>1814.78</v>
      </c>
      <c r="K24" s="109">
        <v>43465</v>
      </c>
      <c r="L24" s="110">
        <v>2230.88</v>
      </c>
      <c r="M24" s="107" t="s">
        <v>13</v>
      </c>
      <c r="N24" s="107" t="s">
        <v>107</v>
      </c>
      <c r="O24" s="111" t="s">
        <v>15</v>
      </c>
      <c r="P24" s="111">
        <v>43528</v>
      </c>
      <c r="Q24" s="111">
        <v>43465</v>
      </c>
    </row>
    <row r="25" spans="1:17" s="31" customFormat="1" ht="30" customHeight="1" x14ac:dyDescent="0.2">
      <c r="A25" s="114" t="s">
        <v>108</v>
      </c>
      <c r="B25" s="34" t="s">
        <v>9</v>
      </c>
      <c r="C25" s="35">
        <v>80198650584</v>
      </c>
      <c r="D25" s="107" t="s">
        <v>109</v>
      </c>
      <c r="E25" s="107" t="s">
        <v>11</v>
      </c>
      <c r="F25" s="34" t="s">
        <v>110</v>
      </c>
      <c r="G25" s="34" t="s">
        <v>110</v>
      </c>
      <c r="H25" s="36">
        <v>11885141009</v>
      </c>
      <c r="I25" s="36">
        <v>11885141009</v>
      </c>
      <c r="J25" s="108">
        <v>1700</v>
      </c>
      <c r="K25" s="109">
        <v>43546</v>
      </c>
      <c r="L25" s="110">
        <v>2074</v>
      </c>
      <c r="M25" s="107" t="s">
        <v>13</v>
      </c>
      <c r="N25" s="107" t="s">
        <v>111</v>
      </c>
      <c r="O25" s="111" t="s">
        <v>15</v>
      </c>
      <c r="P25" s="111">
        <v>43528</v>
      </c>
      <c r="Q25" s="111">
        <v>43546</v>
      </c>
    </row>
    <row r="26" spans="1:17" s="31" customFormat="1" ht="30" customHeight="1" x14ac:dyDescent="0.2">
      <c r="A26" s="114" t="s">
        <v>112</v>
      </c>
      <c r="B26" s="34" t="s">
        <v>9</v>
      </c>
      <c r="C26" s="35">
        <v>80198650584</v>
      </c>
      <c r="D26" s="107" t="s">
        <v>113</v>
      </c>
      <c r="E26" s="107" t="s">
        <v>11</v>
      </c>
      <c r="F26" s="34" t="s">
        <v>68</v>
      </c>
      <c r="G26" s="34" t="s">
        <v>68</v>
      </c>
      <c r="H26" s="36" t="s">
        <v>69</v>
      </c>
      <c r="I26" s="36">
        <v>5119881216</v>
      </c>
      <c r="J26" s="108">
        <v>1250</v>
      </c>
      <c r="K26" s="109">
        <v>43537</v>
      </c>
      <c r="L26" s="110">
        <v>1325.75</v>
      </c>
      <c r="M26" s="107" t="s">
        <v>13</v>
      </c>
      <c r="N26" s="107" t="s">
        <v>114</v>
      </c>
      <c r="O26" s="111" t="s">
        <v>15</v>
      </c>
      <c r="P26" s="111">
        <v>43528</v>
      </c>
      <c r="Q26" s="111">
        <v>43537</v>
      </c>
    </row>
    <row r="27" spans="1:17" s="31" customFormat="1" ht="30" customHeight="1" x14ac:dyDescent="0.2">
      <c r="A27" s="114" t="s">
        <v>115</v>
      </c>
      <c r="B27" s="34" t="s">
        <v>9</v>
      </c>
      <c r="C27" s="35">
        <v>80198650584</v>
      </c>
      <c r="D27" s="107" t="s">
        <v>113</v>
      </c>
      <c r="E27" s="107" t="s">
        <v>11</v>
      </c>
      <c r="F27" s="34" t="s">
        <v>116</v>
      </c>
      <c r="G27" s="34" t="s">
        <v>116</v>
      </c>
      <c r="H27" s="36">
        <v>13268281006</v>
      </c>
      <c r="I27" s="36">
        <v>13268281006</v>
      </c>
      <c r="J27" s="108">
        <v>1250</v>
      </c>
      <c r="K27" s="109">
        <v>43538</v>
      </c>
      <c r="L27" s="110">
        <v>1250</v>
      </c>
      <c r="M27" s="107" t="s">
        <v>13</v>
      </c>
      <c r="N27" s="107" t="s">
        <v>117</v>
      </c>
      <c r="O27" s="111" t="s">
        <v>15</v>
      </c>
      <c r="P27" s="111">
        <v>43528</v>
      </c>
      <c r="Q27" s="111">
        <v>43538</v>
      </c>
    </row>
    <row r="28" spans="1:17" s="31" customFormat="1" ht="30" customHeight="1" x14ac:dyDescent="0.2">
      <c r="A28" s="114" t="s">
        <v>118</v>
      </c>
      <c r="B28" s="34" t="s">
        <v>9</v>
      </c>
      <c r="C28" s="35">
        <v>80198650584</v>
      </c>
      <c r="D28" s="107" t="s">
        <v>119</v>
      </c>
      <c r="E28" s="107" t="s">
        <v>11</v>
      </c>
      <c r="F28" s="34" t="s">
        <v>120</v>
      </c>
      <c r="G28" s="34" t="s">
        <v>120</v>
      </c>
      <c r="H28" s="36">
        <v>10274101004</v>
      </c>
      <c r="I28" s="36">
        <v>10274101004</v>
      </c>
      <c r="J28" s="108">
        <v>5437.68</v>
      </c>
      <c r="K28" s="109">
        <v>43555</v>
      </c>
      <c r="L28" s="110">
        <v>6633.9696000000004</v>
      </c>
      <c r="M28" s="107" t="s">
        <v>13</v>
      </c>
      <c r="N28" s="107" t="s">
        <v>121</v>
      </c>
      <c r="O28" s="111" t="s">
        <v>15</v>
      </c>
      <c r="P28" s="111">
        <v>43466</v>
      </c>
      <c r="Q28" s="111">
        <v>43555</v>
      </c>
    </row>
    <row r="29" spans="1:17" s="31" customFormat="1" ht="30" customHeight="1" x14ac:dyDescent="0.2">
      <c r="A29" s="114" t="s">
        <v>122</v>
      </c>
      <c r="B29" s="34" t="s">
        <v>9</v>
      </c>
      <c r="C29" s="35">
        <v>80198650584</v>
      </c>
      <c r="D29" s="107" t="s">
        <v>123</v>
      </c>
      <c r="E29" s="107" t="s">
        <v>11</v>
      </c>
      <c r="F29" s="34" t="s">
        <v>124</v>
      </c>
      <c r="G29" s="34" t="s">
        <v>124</v>
      </c>
      <c r="H29" s="36" t="s">
        <v>125</v>
      </c>
      <c r="I29" s="36" t="s">
        <v>125</v>
      </c>
      <c r="J29" s="108">
        <v>15498.36</v>
      </c>
      <c r="K29" s="109">
        <v>43646</v>
      </c>
      <c r="L29" s="110">
        <v>18907.990000000002</v>
      </c>
      <c r="M29" s="107" t="s">
        <v>13</v>
      </c>
      <c r="N29" s="107" t="s">
        <v>126</v>
      </c>
      <c r="O29" s="111" t="s">
        <v>48</v>
      </c>
      <c r="P29" s="111">
        <v>43531</v>
      </c>
      <c r="Q29" s="111">
        <v>43646</v>
      </c>
    </row>
    <row r="30" spans="1:17" s="31" customFormat="1" ht="30" customHeight="1" x14ac:dyDescent="0.2">
      <c r="A30" s="114" t="s">
        <v>127</v>
      </c>
      <c r="B30" s="34" t="s">
        <v>9</v>
      </c>
      <c r="C30" s="35">
        <v>80198650584</v>
      </c>
      <c r="D30" s="107" t="s">
        <v>128</v>
      </c>
      <c r="E30" s="107" t="s">
        <v>11</v>
      </c>
      <c r="F30" s="34" t="s">
        <v>129</v>
      </c>
      <c r="G30" s="34" t="s">
        <v>129</v>
      </c>
      <c r="H30" s="36">
        <v>2760970042</v>
      </c>
      <c r="I30" s="36">
        <v>2760970042</v>
      </c>
      <c r="J30" s="108">
        <v>28500</v>
      </c>
      <c r="K30" s="109">
        <v>44104</v>
      </c>
      <c r="L30" s="110"/>
      <c r="M30" s="107" t="s">
        <v>70</v>
      </c>
      <c r="N30" s="107" t="s">
        <v>130</v>
      </c>
      <c r="O30" s="111" t="s">
        <v>48</v>
      </c>
      <c r="P30" s="111">
        <v>43532</v>
      </c>
      <c r="Q30" s="111">
        <v>44104</v>
      </c>
    </row>
    <row r="31" spans="1:17" s="31" customFormat="1" ht="30" customHeight="1" x14ac:dyDescent="0.2">
      <c r="A31" s="114" t="s">
        <v>131</v>
      </c>
      <c r="B31" s="34" t="s">
        <v>9</v>
      </c>
      <c r="C31" s="35">
        <v>80198650584</v>
      </c>
      <c r="D31" s="107" t="s">
        <v>132</v>
      </c>
      <c r="E31" s="107" t="s">
        <v>11</v>
      </c>
      <c r="F31" s="34" t="s">
        <v>133</v>
      </c>
      <c r="G31" s="34" t="s">
        <v>133</v>
      </c>
      <c r="H31" s="36">
        <v>953260627</v>
      </c>
      <c r="I31" s="36">
        <v>966000705</v>
      </c>
      <c r="J31" s="108">
        <v>3850</v>
      </c>
      <c r="K31" s="109"/>
      <c r="L31" s="110">
        <v>4697</v>
      </c>
      <c r="M31" s="107" t="s">
        <v>13</v>
      </c>
      <c r="N31" s="107" t="s">
        <v>134</v>
      </c>
      <c r="O31" s="111" t="s">
        <v>15</v>
      </c>
      <c r="P31" s="111">
        <v>43537</v>
      </c>
      <c r="Q31" s="111"/>
    </row>
    <row r="32" spans="1:17" s="31" customFormat="1" ht="30" customHeight="1" x14ac:dyDescent="0.2">
      <c r="A32" s="114" t="s">
        <v>135</v>
      </c>
      <c r="B32" s="34" t="s">
        <v>9</v>
      </c>
      <c r="C32" s="35">
        <v>80198650584</v>
      </c>
      <c r="D32" s="107" t="s">
        <v>136</v>
      </c>
      <c r="E32" s="107" t="s">
        <v>11</v>
      </c>
      <c r="F32" s="34" t="s">
        <v>137</v>
      </c>
      <c r="G32" s="34" t="s">
        <v>137</v>
      </c>
      <c r="H32" s="36">
        <v>80187110582</v>
      </c>
      <c r="I32" s="36"/>
      <c r="J32" s="108">
        <v>1776</v>
      </c>
      <c r="K32" s="109">
        <v>43616</v>
      </c>
      <c r="L32" s="110">
        <v>1776</v>
      </c>
      <c r="M32" s="107" t="s">
        <v>13</v>
      </c>
      <c r="N32" s="107" t="s">
        <v>138</v>
      </c>
      <c r="O32" s="111" t="s">
        <v>15</v>
      </c>
      <c r="P32" s="111">
        <v>43542</v>
      </c>
      <c r="Q32" s="111">
        <v>43616</v>
      </c>
    </row>
    <row r="33" spans="1:17" s="31" customFormat="1" ht="30" customHeight="1" x14ac:dyDescent="0.2">
      <c r="A33" s="114" t="s">
        <v>139</v>
      </c>
      <c r="B33" s="34" t="s">
        <v>9</v>
      </c>
      <c r="C33" s="35">
        <v>80198650584</v>
      </c>
      <c r="D33" s="107" t="s">
        <v>140</v>
      </c>
      <c r="E33" s="107" t="s">
        <v>11</v>
      </c>
      <c r="F33" s="34" t="s">
        <v>141</v>
      </c>
      <c r="G33" s="34" t="s">
        <v>141</v>
      </c>
      <c r="H33" s="36">
        <v>5030801004</v>
      </c>
      <c r="I33" s="36">
        <v>5030801004</v>
      </c>
      <c r="J33" s="108">
        <v>1200</v>
      </c>
      <c r="K33" s="109">
        <v>43646</v>
      </c>
      <c r="L33" s="110">
        <v>402.6</v>
      </c>
      <c r="M33" s="107" t="s">
        <v>13</v>
      </c>
      <c r="N33" s="107" t="s">
        <v>142</v>
      </c>
      <c r="O33" s="111" t="s">
        <v>15</v>
      </c>
      <c r="P33" s="111">
        <v>43542</v>
      </c>
      <c r="Q33" s="111">
        <v>43646</v>
      </c>
    </row>
    <row r="34" spans="1:17" s="31" customFormat="1" ht="30" customHeight="1" x14ac:dyDescent="0.2">
      <c r="A34" s="114" t="s">
        <v>143</v>
      </c>
      <c r="B34" s="34" t="s">
        <v>9</v>
      </c>
      <c r="C34" s="35">
        <v>80198650584</v>
      </c>
      <c r="D34" s="107" t="s">
        <v>144</v>
      </c>
      <c r="E34" s="107" t="s">
        <v>11</v>
      </c>
      <c r="F34" s="34" t="s">
        <v>145</v>
      </c>
      <c r="G34" s="34" t="s">
        <v>145</v>
      </c>
      <c r="H34" s="36">
        <v>3592311009</v>
      </c>
      <c r="I34" s="36">
        <v>3592311009</v>
      </c>
      <c r="J34" s="108">
        <v>550</v>
      </c>
      <c r="K34" s="109">
        <v>43570</v>
      </c>
      <c r="L34" s="110">
        <v>671</v>
      </c>
      <c r="M34" s="107" t="s">
        <v>13</v>
      </c>
      <c r="N34" s="107" t="s">
        <v>146</v>
      </c>
      <c r="O34" s="111" t="s">
        <v>15</v>
      </c>
      <c r="P34" s="111">
        <v>43544</v>
      </c>
      <c r="Q34" s="111">
        <v>43570</v>
      </c>
    </row>
    <row r="35" spans="1:17" s="31" customFormat="1" ht="30" customHeight="1" x14ac:dyDescent="0.2">
      <c r="A35" s="114" t="s">
        <v>147</v>
      </c>
      <c r="B35" s="34" t="s">
        <v>9</v>
      </c>
      <c r="C35" s="35">
        <v>80198650584</v>
      </c>
      <c r="D35" s="107" t="s">
        <v>148</v>
      </c>
      <c r="E35" s="107" t="s">
        <v>11</v>
      </c>
      <c r="F35" s="34" t="s">
        <v>149</v>
      </c>
      <c r="G35" s="34" t="s">
        <v>149</v>
      </c>
      <c r="H35" s="36" t="s">
        <v>150</v>
      </c>
      <c r="I35" s="36">
        <v>11319141005</v>
      </c>
      <c r="J35" s="108">
        <v>1000</v>
      </c>
      <c r="K35" s="109">
        <v>43570</v>
      </c>
      <c r="L35" s="110">
        <v>1000</v>
      </c>
      <c r="M35" s="107" t="s">
        <v>13</v>
      </c>
      <c r="N35" s="107" t="s">
        <v>151</v>
      </c>
      <c r="O35" s="111" t="s">
        <v>15</v>
      </c>
      <c r="P35" s="111">
        <v>43544</v>
      </c>
      <c r="Q35" s="111">
        <v>43570</v>
      </c>
    </row>
    <row r="36" spans="1:17" s="31" customFormat="1" ht="30" customHeight="1" x14ac:dyDescent="0.2">
      <c r="A36" s="114" t="s">
        <v>152</v>
      </c>
      <c r="B36" s="34" t="s">
        <v>9</v>
      </c>
      <c r="C36" s="35">
        <v>80198650584</v>
      </c>
      <c r="D36" s="107" t="s">
        <v>153</v>
      </c>
      <c r="E36" s="107" t="s">
        <v>11</v>
      </c>
      <c r="F36" s="34" t="s">
        <v>154</v>
      </c>
      <c r="G36" s="34" t="s">
        <v>154</v>
      </c>
      <c r="H36" s="36">
        <v>2487960201</v>
      </c>
      <c r="I36" s="36">
        <v>2487960201</v>
      </c>
      <c r="J36" s="108">
        <v>6300</v>
      </c>
      <c r="K36" s="109">
        <v>43830</v>
      </c>
      <c r="L36" s="110">
        <v>6302</v>
      </c>
      <c r="M36" s="107" t="s">
        <v>70</v>
      </c>
      <c r="N36" s="107" t="s">
        <v>155</v>
      </c>
      <c r="O36" s="111" t="s">
        <v>15</v>
      </c>
      <c r="P36" s="111">
        <v>43546</v>
      </c>
      <c r="Q36" s="111">
        <v>43830</v>
      </c>
    </row>
    <row r="37" spans="1:17" s="31" customFormat="1" ht="30" customHeight="1" x14ac:dyDescent="0.2">
      <c r="A37" s="114" t="s">
        <v>156</v>
      </c>
      <c r="B37" s="34" t="s">
        <v>9</v>
      </c>
      <c r="C37" s="35">
        <v>80198650584</v>
      </c>
      <c r="D37" s="107" t="s">
        <v>157</v>
      </c>
      <c r="E37" s="107" t="s">
        <v>11</v>
      </c>
      <c r="F37" s="34" t="s">
        <v>158</v>
      </c>
      <c r="G37" s="34" t="s">
        <v>158</v>
      </c>
      <c r="H37" s="36" t="s">
        <v>159</v>
      </c>
      <c r="I37" s="36" t="s">
        <v>159</v>
      </c>
      <c r="J37" s="108">
        <v>1500</v>
      </c>
      <c r="K37" s="109">
        <v>43830</v>
      </c>
      <c r="L37" s="110">
        <v>1500</v>
      </c>
      <c r="M37" s="107" t="s">
        <v>70</v>
      </c>
      <c r="N37" s="107" t="s">
        <v>160</v>
      </c>
      <c r="O37" s="111" t="s">
        <v>15</v>
      </c>
      <c r="P37" s="111">
        <v>43546</v>
      </c>
      <c r="Q37" s="111">
        <v>43830</v>
      </c>
    </row>
    <row r="38" spans="1:17" s="31" customFormat="1" ht="30" customHeight="1" x14ac:dyDescent="0.2">
      <c r="A38" s="114" t="s">
        <v>161</v>
      </c>
      <c r="B38" s="34" t="s">
        <v>9</v>
      </c>
      <c r="C38" s="35">
        <v>80198650584</v>
      </c>
      <c r="D38" s="107" t="s">
        <v>162</v>
      </c>
      <c r="E38" s="107" t="s">
        <v>11</v>
      </c>
      <c r="F38" s="34" t="s">
        <v>163</v>
      </c>
      <c r="G38" s="34" t="s">
        <v>163</v>
      </c>
      <c r="H38" s="36" t="s">
        <v>164</v>
      </c>
      <c r="I38" s="36" t="s">
        <v>164</v>
      </c>
      <c r="J38" s="108">
        <v>340</v>
      </c>
      <c r="K38" s="109">
        <v>43830</v>
      </c>
      <c r="L38" s="110">
        <v>340</v>
      </c>
      <c r="M38" s="107" t="s">
        <v>70</v>
      </c>
      <c r="N38" s="107" t="s">
        <v>165</v>
      </c>
      <c r="O38" s="111" t="s">
        <v>15</v>
      </c>
      <c r="P38" s="111">
        <v>43550</v>
      </c>
      <c r="Q38" s="111">
        <v>43830</v>
      </c>
    </row>
    <row r="39" spans="1:17" s="31" customFormat="1" ht="30" customHeight="1" x14ac:dyDescent="0.2">
      <c r="A39" s="114" t="s">
        <v>166</v>
      </c>
      <c r="B39" s="34" t="s">
        <v>9</v>
      </c>
      <c r="C39" s="35">
        <v>80198650584</v>
      </c>
      <c r="D39" s="107" t="s">
        <v>167</v>
      </c>
      <c r="E39" s="107" t="s">
        <v>11</v>
      </c>
      <c r="F39" s="34" t="s">
        <v>168</v>
      </c>
      <c r="G39" s="34" t="s">
        <v>168</v>
      </c>
      <c r="H39" s="36">
        <v>5990230012</v>
      </c>
      <c r="I39" s="36" t="s">
        <v>169</v>
      </c>
      <c r="J39" s="108">
        <v>4000</v>
      </c>
      <c r="K39" s="109">
        <v>43565</v>
      </c>
      <c r="L39" s="110">
        <v>4880</v>
      </c>
      <c r="M39" s="107" t="s">
        <v>13</v>
      </c>
      <c r="N39" s="107" t="s">
        <v>170</v>
      </c>
      <c r="O39" s="111" t="s">
        <v>15</v>
      </c>
      <c r="P39" s="111">
        <v>43550</v>
      </c>
      <c r="Q39" s="111">
        <v>43565</v>
      </c>
    </row>
    <row r="40" spans="1:17" s="31" customFormat="1" ht="30" customHeight="1" x14ac:dyDescent="0.2">
      <c r="A40" s="114" t="s">
        <v>171</v>
      </c>
      <c r="B40" s="34" t="s">
        <v>9</v>
      </c>
      <c r="C40" s="35">
        <v>80198650584</v>
      </c>
      <c r="D40" s="107" t="s">
        <v>172</v>
      </c>
      <c r="E40" s="107" t="s">
        <v>11</v>
      </c>
      <c r="F40" s="34" t="s">
        <v>173</v>
      </c>
      <c r="G40" s="34" t="s">
        <v>173</v>
      </c>
      <c r="H40" s="36">
        <v>85002540582</v>
      </c>
      <c r="I40" s="36">
        <v>2145541005</v>
      </c>
      <c r="J40" s="108">
        <v>7000</v>
      </c>
      <c r="K40" s="109">
        <v>43646</v>
      </c>
      <c r="L40" s="110">
        <v>7000</v>
      </c>
      <c r="M40" s="107" t="s">
        <v>70</v>
      </c>
      <c r="N40" s="107" t="s">
        <v>174</v>
      </c>
      <c r="O40" s="111" t="s">
        <v>15</v>
      </c>
      <c r="P40" s="111">
        <v>43551</v>
      </c>
      <c r="Q40" s="111">
        <v>43646</v>
      </c>
    </row>
    <row r="41" spans="1:17" s="31" customFormat="1" ht="30" customHeight="1" x14ac:dyDescent="0.2">
      <c r="A41" s="114" t="s">
        <v>175</v>
      </c>
      <c r="B41" s="34" t="s">
        <v>9</v>
      </c>
      <c r="C41" s="35">
        <v>80198650584</v>
      </c>
      <c r="D41" s="107" t="s">
        <v>176</v>
      </c>
      <c r="E41" s="107" t="s">
        <v>11</v>
      </c>
      <c r="F41" s="34" t="s">
        <v>177</v>
      </c>
      <c r="G41" s="34" t="s">
        <v>177</v>
      </c>
      <c r="H41" s="36">
        <v>15116891001</v>
      </c>
      <c r="I41" s="36">
        <v>15116891001</v>
      </c>
      <c r="J41" s="108">
        <v>19500</v>
      </c>
      <c r="K41" s="109">
        <v>43919</v>
      </c>
      <c r="L41" s="110">
        <v>23790</v>
      </c>
      <c r="M41" s="107" t="s">
        <v>13</v>
      </c>
      <c r="N41" s="107" t="s">
        <v>178</v>
      </c>
      <c r="O41" s="111" t="s">
        <v>15</v>
      </c>
      <c r="P41" s="111">
        <v>43553</v>
      </c>
      <c r="Q41" s="111">
        <v>43919</v>
      </c>
    </row>
    <row r="42" spans="1:17" s="31" customFormat="1" ht="30" customHeight="1" x14ac:dyDescent="0.2">
      <c r="A42" s="114" t="s">
        <v>179</v>
      </c>
      <c r="B42" s="34" t="s">
        <v>9</v>
      </c>
      <c r="C42" s="35">
        <v>80198650584</v>
      </c>
      <c r="D42" s="107" t="s">
        <v>180</v>
      </c>
      <c r="E42" s="107" t="s">
        <v>11</v>
      </c>
      <c r="F42" s="34" t="s">
        <v>181</v>
      </c>
      <c r="G42" s="34" t="s">
        <v>181</v>
      </c>
      <c r="H42" s="36">
        <v>1735830596</v>
      </c>
      <c r="I42" s="36">
        <v>1735830596</v>
      </c>
      <c r="J42" s="108">
        <v>2835</v>
      </c>
      <c r="K42" s="109">
        <v>43830</v>
      </c>
      <c r="L42" s="110">
        <v>3458.7</v>
      </c>
      <c r="M42" s="107" t="s">
        <v>13</v>
      </c>
      <c r="N42" s="107" t="s">
        <v>182</v>
      </c>
      <c r="O42" s="111" t="s">
        <v>15</v>
      </c>
      <c r="P42" s="111">
        <v>43558</v>
      </c>
      <c r="Q42" s="111">
        <v>43830</v>
      </c>
    </row>
    <row r="43" spans="1:17" s="31" customFormat="1" ht="30" customHeight="1" x14ac:dyDescent="0.2">
      <c r="A43" s="114" t="s">
        <v>183</v>
      </c>
      <c r="B43" s="34" t="s">
        <v>9</v>
      </c>
      <c r="C43" s="35">
        <v>80198650584</v>
      </c>
      <c r="D43" s="107" t="s">
        <v>184</v>
      </c>
      <c r="E43" s="107" t="s">
        <v>11</v>
      </c>
      <c r="F43" s="34" t="s">
        <v>185</v>
      </c>
      <c r="G43" s="34" t="s">
        <v>185</v>
      </c>
      <c r="H43" s="36">
        <v>12584571009</v>
      </c>
      <c r="I43" s="36">
        <v>12584571009</v>
      </c>
      <c r="J43" s="108">
        <v>409.84</v>
      </c>
      <c r="K43" s="109">
        <v>43565</v>
      </c>
      <c r="L43" s="110"/>
      <c r="M43" s="107" t="s">
        <v>13</v>
      </c>
      <c r="N43" s="107" t="s">
        <v>186</v>
      </c>
      <c r="O43" s="111" t="s">
        <v>15</v>
      </c>
      <c r="P43" s="111">
        <v>43558</v>
      </c>
      <c r="Q43" s="111">
        <v>43565</v>
      </c>
    </row>
    <row r="44" spans="1:17" s="31" customFormat="1" ht="30" customHeight="1" x14ac:dyDescent="0.2">
      <c r="A44" s="114" t="s">
        <v>187</v>
      </c>
      <c r="B44" s="34" t="s">
        <v>9</v>
      </c>
      <c r="C44" s="35">
        <v>80198650584</v>
      </c>
      <c r="D44" s="107" t="s">
        <v>188</v>
      </c>
      <c r="E44" s="107" t="s">
        <v>11</v>
      </c>
      <c r="F44" s="34" t="s">
        <v>68</v>
      </c>
      <c r="G44" s="34" t="s">
        <v>68</v>
      </c>
      <c r="H44" s="36" t="s">
        <v>69</v>
      </c>
      <c r="I44" s="36">
        <v>5119881216</v>
      </c>
      <c r="J44" s="108">
        <v>7957</v>
      </c>
      <c r="K44" s="109">
        <v>43593</v>
      </c>
      <c r="L44" s="110">
        <v>8634.4699999999993</v>
      </c>
      <c r="M44" s="107" t="s">
        <v>70</v>
      </c>
      <c r="N44" s="107" t="s">
        <v>189</v>
      </c>
      <c r="O44" s="111" t="s">
        <v>15</v>
      </c>
      <c r="P44" s="111">
        <v>43558</v>
      </c>
      <c r="Q44" s="111">
        <v>43593</v>
      </c>
    </row>
    <row r="45" spans="1:17" s="31" customFormat="1" ht="30" customHeight="1" x14ac:dyDescent="0.2">
      <c r="A45" s="114" t="s">
        <v>190</v>
      </c>
      <c r="B45" s="34" t="s">
        <v>9</v>
      </c>
      <c r="C45" s="35">
        <v>80198650584</v>
      </c>
      <c r="D45" s="107" t="s">
        <v>191</v>
      </c>
      <c r="E45" s="107" t="s">
        <v>11</v>
      </c>
      <c r="F45" s="34" t="s">
        <v>192</v>
      </c>
      <c r="G45" s="34" t="s">
        <v>192</v>
      </c>
      <c r="H45" s="36">
        <v>855260154</v>
      </c>
      <c r="I45" s="36">
        <v>855260154</v>
      </c>
      <c r="J45" s="108">
        <v>3500</v>
      </c>
      <c r="K45" s="109">
        <v>43830</v>
      </c>
      <c r="L45" s="110">
        <v>3500</v>
      </c>
      <c r="M45" s="107" t="s">
        <v>70</v>
      </c>
      <c r="N45" s="107" t="s">
        <v>193</v>
      </c>
      <c r="O45" s="111" t="s">
        <v>15</v>
      </c>
      <c r="P45" s="111">
        <v>43559</v>
      </c>
      <c r="Q45" s="111">
        <v>43830</v>
      </c>
    </row>
    <row r="46" spans="1:17" s="31" customFormat="1" ht="30" customHeight="1" x14ac:dyDescent="0.2">
      <c r="A46" s="114" t="s">
        <v>194</v>
      </c>
      <c r="B46" s="34" t="s">
        <v>9</v>
      </c>
      <c r="C46" s="35">
        <v>80198650584</v>
      </c>
      <c r="D46" s="107" t="s">
        <v>195</v>
      </c>
      <c r="E46" s="107" t="s">
        <v>11</v>
      </c>
      <c r="F46" s="34" t="s">
        <v>196</v>
      </c>
      <c r="G46" s="34" t="s">
        <v>196</v>
      </c>
      <c r="H46" s="36">
        <v>1203550353</v>
      </c>
      <c r="I46" s="36">
        <v>865531008</v>
      </c>
      <c r="J46" s="108">
        <v>944.54</v>
      </c>
      <c r="K46" s="109">
        <v>43571</v>
      </c>
      <c r="L46" s="110">
        <v>1152.3399999999999</v>
      </c>
      <c r="M46" s="107" t="s">
        <v>13</v>
      </c>
      <c r="N46" s="107" t="s">
        <v>197</v>
      </c>
      <c r="O46" s="111" t="s">
        <v>15</v>
      </c>
      <c r="P46" s="111">
        <v>43570</v>
      </c>
      <c r="Q46" s="111">
        <v>43571</v>
      </c>
    </row>
    <row r="47" spans="1:17" s="31" customFormat="1" ht="30" customHeight="1" x14ac:dyDescent="0.2">
      <c r="A47" s="114" t="s">
        <v>198</v>
      </c>
      <c r="B47" s="34" t="s">
        <v>9</v>
      </c>
      <c r="C47" s="35">
        <v>80198650584</v>
      </c>
      <c r="D47" s="107" t="s">
        <v>199</v>
      </c>
      <c r="E47" s="107" t="s">
        <v>11</v>
      </c>
      <c r="F47" s="34" t="s">
        <v>181</v>
      </c>
      <c r="G47" s="34" t="s">
        <v>181</v>
      </c>
      <c r="H47" s="36">
        <v>1735830596</v>
      </c>
      <c r="I47" s="36">
        <v>1735830596</v>
      </c>
      <c r="J47" s="108">
        <v>1760</v>
      </c>
      <c r="K47" s="109">
        <v>43543</v>
      </c>
      <c r="L47" s="110">
        <v>2147.1999999999998</v>
      </c>
      <c r="M47" s="107" t="s">
        <v>13</v>
      </c>
      <c r="N47" s="107" t="s">
        <v>200</v>
      </c>
      <c r="O47" s="111" t="s">
        <v>48</v>
      </c>
      <c r="P47" s="111">
        <v>43563</v>
      </c>
      <c r="Q47" s="111">
        <v>43543</v>
      </c>
    </row>
    <row r="48" spans="1:17" s="31" customFormat="1" ht="30" customHeight="1" x14ac:dyDescent="0.2">
      <c r="A48" s="114" t="s">
        <v>201</v>
      </c>
      <c r="B48" s="34" t="s">
        <v>9</v>
      </c>
      <c r="C48" s="35">
        <v>80198650584</v>
      </c>
      <c r="D48" s="107" t="s">
        <v>202</v>
      </c>
      <c r="E48" s="107" t="s">
        <v>11</v>
      </c>
      <c r="F48" s="34" t="s">
        <v>203</v>
      </c>
      <c r="G48" s="34" t="s">
        <v>203</v>
      </c>
      <c r="H48" s="36">
        <v>8173691000</v>
      </c>
      <c r="I48" s="36">
        <v>8173691000</v>
      </c>
      <c r="J48" s="108">
        <v>1507.18</v>
      </c>
      <c r="K48" s="109">
        <v>43830</v>
      </c>
      <c r="L48" s="110">
        <v>1507.18</v>
      </c>
      <c r="M48" s="107" t="s">
        <v>13</v>
      </c>
      <c r="N48" s="107" t="s">
        <v>204</v>
      </c>
      <c r="O48" s="111" t="s">
        <v>15</v>
      </c>
      <c r="P48" s="111">
        <v>43564</v>
      </c>
      <c r="Q48" s="111">
        <v>43830</v>
      </c>
    </row>
    <row r="49" spans="1:17" s="31" customFormat="1" ht="30" customHeight="1" x14ac:dyDescent="0.2">
      <c r="A49" s="114" t="s">
        <v>205</v>
      </c>
      <c r="B49" s="34" t="s">
        <v>9</v>
      </c>
      <c r="C49" s="35">
        <v>80198650584</v>
      </c>
      <c r="D49" s="107" t="s">
        <v>206</v>
      </c>
      <c r="E49" s="107" t="s">
        <v>11</v>
      </c>
      <c r="F49" s="34" t="s">
        <v>207</v>
      </c>
      <c r="G49" s="34" t="s">
        <v>207</v>
      </c>
      <c r="H49" s="36">
        <v>1593590605</v>
      </c>
      <c r="I49" s="36">
        <v>1593590605</v>
      </c>
      <c r="J49" s="108">
        <v>1050</v>
      </c>
      <c r="K49" s="109">
        <v>43830</v>
      </c>
      <c r="L49" s="110"/>
      <c r="M49" s="107" t="s">
        <v>13</v>
      </c>
      <c r="N49" s="107" t="s">
        <v>208</v>
      </c>
      <c r="O49" s="111" t="s">
        <v>15</v>
      </c>
      <c r="P49" s="111">
        <v>43564</v>
      </c>
      <c r="Q49" s="111">
        <v>43830</v>
      </c>
    </row>
    <row r="50" spans="1:17" s="31" customFormat="1" ht="30" customHeight="1" x14ac:dyDescent="0.2">
      <c r="A50" s="114" t="s">
        <v>209</v>
      </c>
      <c r="B50" s="34" t="s">
        <v>9</v>
      </c>
      <c r="C50" s="35">
        <v>80198650584</v>
      </c>
      <c r="D50" s="107" t="s">
        <v>210</v>
      </c>
      <c r="E50" s="107" t="s">
        <v>11</v>
      </c>
      <c r="F50" s="34" t="s">
        <v>211</v>
      </c>
      <c r="G50" s="34" t="s">
        <v>211</v>
      </c>
      <c r="H50" s="36" t="s">
        <v>212</v>
      </c>
      <c r="I50" s="36" t="s">
        <v>212</v>
      </c>
      <c r="J50" s="108">
        <v>485.59</v>
      </c>
      <c r="K50" s="109">
        <v>43574</v>
      </c>
      <c r="L50" s="110">
        <v>592.37</v>
      </c>
      <c r="M50" s="107" t="s">
        <v>13</v>
      </c>
      <c r="N50" s="107" t="s">
        <v>213</v>
      </c>
      <c r="O50" s="111" t="s">
        <v>15</v>
      </c>
      <c r="P50" s="111">
        <v>43565</v>
      </c>
      <c r="Q50" s="111">
        <v>43574</v>
      </c>
    </row>
    <row r="51" spans="1:17" s="31" customFormat="1" ht="30" customHeight="1" x14ac:dyDescent="0.2">
      <c r="A51" s="114" t="s">
        <v>214</v>
      </c>
      <c r="B51" s="34" t="s">
        <v>9</v>
      </c>
      <c r="C51" s="35">
        <v>80198650584</v>
      </c>
      <c r="D51" s="107" t="s">
        <v>215</v>
      </c>
      <c r="E51" s="107" t="s">
        <v>216</v>
      </c>
      <c r="F51" s="34" t="s">
        <v>217</v>
      </c>
      <c r="G51" s="34" t="s">
        <v>217</v>
      </c>
      <c r="H51" s="36" t="s">
        <v>218</v>
      </c>
      <c r="I51" s="36" t="s">
        <v>219</v>
      </c>
      <c r="J51" s="108">
        <v>67680</v>
      </c>
      <c r="K51" s="109">
        <v>43830</v>
      </c>
      <c r="L51" s="110">
        <v>39088.35</v>
      </c>
      <c r="M51" s="107" t="s">
        <v>34</v>
      </c>
      <c r="N51" s="107" t="s">
        <v>220</v>
      </c>
      <c r="O51" s="111" t="s">
        <v>48</v>
      </c>
      <c r="P51" s="111">
        <v>43617</v>
      </c>
      <c r="Q51" s="111">
        <v>43830</v>
      </c>
    </row>
    <row r="52" spans="1:17" s="32" customFormat="1" ht="30" customHeight="1" x14ac:dyDescent="0.2">
      <c r="A52" s="114" t="s">
        <v>221</v>
      </c>
      <c r="B52" s="34" t="s">
        <v>9</v>
      </c>
      <c r="C52" s="35">
        <v>80198650584</v>
      </c>
      <c r="D52" s="107" t="s">
        <v>222</v>
      </c>
      <c r="E52" s="107" t="s">
        <v>11</v>
      </c>
      <c r="F52" s="34" t="s">
        <v>181</v>
      </c>
      <c r="G52" s="34" t="s">
        <v>181</v>
      </c>
      <c r="H52" s="36">
        <v>1735830596</v>
      </c>
      <c r="I52" s="36">
        <v>1735830596</v>
      </c>
      <c r="J52" s="108">
        <v>1045</v>
      </c>
      <c r="K52" s="109">
        <v>43587</v>
      </c>
      <c r="L52" s="110">
        <v>1274.8999999999999</v>
      </c>
      <c r="M52" s="107" t="s">
        <v>13</v>
      </c>
      <c r="N52" s="107" t="s">
        <v>223</v>
      </c>
      <c r="O52" s="111" t="s">
        <v>48</v>
      </c>
      <c r="P52" s="111">
        <v>43567</v>
      </c>
      <c r="Q52" s="111">
        <v>43587</v>
      </c>
    </row>
    <row r="53" spans="1:17" s="32" customFormat="1" ht="30" customHeight="1" x14ac:dyDescent="0.2">
      <c r="A53" s="114" t="s">
        <v>224</v>
      </c>
      <c r="B53" s="34" t="s">
        <v>9</v>
      </c>
      <c r="C53" s="35">
        <v>80198650584</v>
      </c>
      <c r="D53" s="107" t="s">
        <v>225</v>
      </c>
      <c r="E53" s="107" t="s">
        <v>11</v>
      </c>
      <c r="F53" s="34" t="s">
        <v>177</v>
      </c>
      <c r="G53" s="34" t="s">
        <v>177</v>
      </c>
      <c r="H53" s="36">
        <v>15116891001</v>
      </c>
      <c r="I53" s="36">
        <v>15116891001</v>
      </c>
      <c r="J53" s="108">
        <v>86200</v>
      </c>
      <c r="K53" s="109">
        <v>43830</v>
      </c>
      <c r="L53" s="110">
        <v>105164</v>
      </c>
      <c r="M53" s="107" t="s">
        <v>34</v>
      </c>
      <c r="N53" s="107" t="s">
        <v>220</v>
      </c>
      <c r="O53" s="111" t="s">
        <v>15</v>
      </c>
      <c r="P53" s="111">
        <v>43570</v>
      </c>
      <c r="Q53" s="111">
        <v>43830</v>
      </c>
    </row>
    <row r="54" spans="1:17" s="32" customFormat="1" ht="81" customHeight="1" x14ac:dyDescent="0.2">
      <c r="A54" s="114" t="s">
        <v>226</v>
      </c>
      <c r="B54" s="34" t="s">
        <v>9</v>
      </c>
      <c r="C54" s="35">
        <v>80198650584</v>
      </c>
      <c r="D54" s="107" t="s">
        <v>227</v>
      </c>
      <c r="E54" s="107" t="s">
        <v>11</v>
      </c>
      <c r="F54" s="34" t="s">
        <v>42</v>
      </c>
      <c r="G54" s="34" t="s">
        <v>42</v>
      </c>
      <c r="H54" s="36">
        <v>205740426</v>
      </c>
      <c r="I54" s="36">
        <v>205740426</v>
      </c>
      <c r="J54" s="108">
        <v>600</v>
      </c>
      <c r="K54" s="109">
        <v>43584</v>
      </c>
      <c r="L54" s="110">
        <v>821.2</v>
      </c>
      <c r="M54" s="107" t="s">
        <v>13</v>
      </c>
      <c r="N54" s="107" t="s">
        <v>228</v>
      </c>
      <c r="O54" s="111" t="s">
        <v>15</v>
      </c>
      <c r="P54" s="111">
        <v>43572</v>
      </c>
      <c r="Q54" s="111">
        <v>43584</v>
      </c>
    </row>
    <row r="55" spans="1:17" s="32" customFormat="1" ht="30" customHeight="1" x14ac:dyDescent="0.2">
      <c r="A55" s="114" t="s">
        <v>229</v>
      </c>
      <c r="B55" s="34" t="s">
        <v>9</v>
      </c>
      <c r="C55" s="35">
        <v>80198650584</v>
      </c>
      <c r="D55" s="107" t="s">
        <v>230</v>
      </c>
      <c r="E55" s="107" t="s">
        <v>11</v>
      </c>
      <c r="F55" s="34" t="s">
        <v>231</v>
      </c>
      <c r="G55" s="34" t="s">
        <v>231</v>
      </c>
      <c r="H55" s="36" t="s">
        <v>232</v>
      </c>
      <c r="I55" s="36" t="s">
        <v>233</v>
      </c>
      <c r="J55" s="108">
        <v>1560</v>
      </c>
      <c r="K55" s="109">
        <v>43557</v>
      </c>
      <c r="L55" s="110">
        <v>1562</v>
      </c>
      <c r="M55" s="107" t="s">
        <v>13</v>
      </c>
      <c r="N55" s="107" t="s">
        <v>234</v>
      </c>
      <c r="O55" s="111" t="s">
        <v>15</v>
      </c>
      <c r="P55" s="111">
        <v>43557</v>
      </c>
      <c r="Q55" s="111">
        <v>43557</v>
      </c>
    </row>
    <row r="56" spans="1:17" s="32" customFormat="1" ht="30" customHeight="1" x14ac:dyDescent="0.2">
      <c r="A56" s="114" t="s">
        <v>235</v>
      </c>
      <c r="B56" s="34" t="s">
        <v>9</v>
      </c>
      <c r="C56" s="35">
        <v>80198650584</v>
      </c>
      <c r="D56" s="107" t="s">
        <v>236</v>
      </c>
      <c r="E56" s="107" t="s">
        <v>11</v>
      </c>
      <c r="F56" s="34" t="s">
        <v>237</v>
      </c>
      <c r="G56" s="34" t="s">
        <v>237</v>
      </c>
      <c r="H56" s="36">
        <v>97172170157</v>
      </c>
      <c r="I56" s="36">
        <v>97172170157</v>
      </c>
      <c r="J56" s="108">
        <v>350</v>
      </c>
      <c r="K56" s="109">
        <v>43830</v>
      </c>
      <c r="L56" s="110">
        <v>350</v>
      </c>
      <c r="M56" s="107" t="s">
        <v>13</v>
      </c>
      <c r="N56" s="107" t="s">
        <v>238</v>
      </c>
      <c r="O56" s="111" t="s">
        <v>15</v>
      </c>
      <c r="P56" s="111">
        <v>43573</v>
      </c>
      <c r="Q56" s="111">
        <v>43830</v>
      </c>
    </row>
    <row r="57" spans="1:17" s="32" customFormat="1" ht="30" customHeight="1" x14ac:dyDescent="0.2">
      <c r="A57" s="114" t="s">
        <v>239</v>
      </c>
      <c r="B57" s="34" t="s">
        <v>9</v>
      </c>
      <c r="C57" s="35">
        <v>80198650584</v>
      </c>
      <c r="D57" s="107" t="s">
        <v>109</v>
      </c>
      <c r="E57" s="107" t="s">
        <v>11</v>
      </c>
      <c r="F57" s="34" t="s">
        <v>110</v>
      </c>
      <c r="G57" s="34" t="s">
        <v>110</v>
      </c>
      <c r="H57" s="36">
        <v>11885141009</v>
      </c>
      <c r="I57" s="36">
        <v>11885141009</v>
      </c>
      <c r="J57" s="108">
        <v>1700</v>
      </c>
      <c r="K57" s="109">
        <v>43570</v>
      </c>
      <c r="L57" s="110">
        <v>2074</v>
      </c>
      <c r="M57" s="107" t="s">
        <v>13</v>
      </c>
      <c r="N57" s="107" t="s">
        <v>240</v>
      </c>
      <c r="O57" s="111" t="s">
        <v>15</v>
      </c>
      <c r="P57" s="111">
        <v>43574</v>
      </c>
      <c r="Q57" s="111">
        <v>43570</v>
      </c>
    </row>
    <row r="58" spans="1:17" s="32" customFormat="1" ht="30" customHeight="1" x14ac:dyDescent="0.2">
      <c r="A58" s="114" t="s">
        <v>241</v>
      </c>
      <c r="B58" s="34" t="s">
        <v>9</v>
      </c>
      <c r="C58" s="35">
        <v>80198650584</v>
      </c>
      <c r="D58" s="107" t="s">
        <v>242</v>
      </c>
      <c r="E58" s="107" t="s">
        <v>11</v>
      </c>
      <c r="F58" s="34" t="s">
        <v>243</v>
      </c>
      <c r="G58" s="34" t="s">
        <v>243</v>
      </c>
      <c r="H58" s="36">
        <v>9609931002</v>
      </c>
      <c r="I58" s="36">
        <v>9609931002</v>
      </c>
      <c r="J58" s="108">
        <v>89.04</v>
      </c>
      <c r="K58" s="109">
        <v>43565</v>
      </c>
      <c r="L58" s="110">
        <v>108.63</v>
      </c>
      <c r="M58" s="107" t="s">
        <v>13</v>
      </c>
      <c r="N58" s="107" t="s">
        <v>244</v>
      </c>
      <c r="O58" s="111" t="s">
        <v>48</v>
      </c>
      <c r="P58" s="111">
        <v>43587</v>
      </c>
      <c r="Q58" s="111">
        <v>43565</v>
      </c>
    </row>
    <row r="59" spans="1:17" s="31" customFormat="1" ht="30" customHeight="1" x14ac:dyDescent="0.2">
      <c r="A59" s="114" t="s">
        <v>245</v>
      </c>
      <c r="B59" s="34" t="s">
        <v>9</v>
      </c>
      <c r="C59" s="35">
        <v>80198650584</v>
      </c>
      <c r="D59" s="107" t="s">
        <v>246</v>
      </c>
      <c r="E59" s="107" t="s">
        <v>11</v>
      </c>
      <c r="F59" s="34" t="s">
        <v>42</v>
      </c>
      <c r="G59" s="34" t="s">
        <v>42</v>
      </c>
      <c r="H59" s="36">
        <v>205740426</v>
      </c>
      <c r="I59" s="36">
        <v>205740426</v>
      </c>
      <c r="J59" s="108">
        <v>770</v>
      </c>
      <c r="K59" s="109">
        <v>43598</v>
      </c>
      <c r="L59" s="110">
        <v>955.4</v>
      </c>
      <c r="M59" s="107" t="s">
        <v>13</v>
      </c>
      <c r="N59" s="107" t="s">
        <v>247</v>
      </c>
      <c r="O59" s="111" t="s">
        <v>15</v>
      </c>
      <c r="P59" s="111">
        <v>43588</v>
      </c>
      <c r="Q59" s="111">
        <v>43598</v>
      </c>
    </row>
    <row r="60" spans="1:17" s="32" customFormat="1" ht="30" customHeight="1" x14ac:dyDescent="0.2">
      <c r="A60" s="114" t="s">
        <v>248</v>
      </c>
      <c r="B60" s="34" t="s">
        <v>9</v>
      </c>
      <c r="C60" s="35">
        <v>80198650584</v>
      </c>
      <c r="D60" s="107" t="s">
        <v>249</v>
      </c>
      <c r="E60" s="107" t="s">
        <v>11</v>
      </c>
      <c r="F60" s="34" t="s">
        <v>243</v>
      </c>
      <c r="G60" s="34" t="s">
        <v>243</v>
      </c>
      <c r="H60" s="36">
        <v>9609931002</v>
      </c>
      <c r="I60" s="36">
        <v>9609931002</v>
      </c>
      <c r="J60" s="108">
        <v>3467.55</v>
      </c>
      <c r="K60" s="109">
        <v>43616</v>
      </c>
      <c r="L60" s="110">
        <v>4230.4110000000001</v>
      </c>
      <c r="M60" s="107" t="s">
        <v>13</v>
      </c>
      <c r="N60" s="107" t="s">
        <v>250</v>
      </c>
      <c r="O60" s="111" t="s">
        <v>48</v>
      </c>
      <c r="P60" s="111">
        <v>43588</v>
      </c>
      <c r="Q60" s="111">
        <v>43616</v>
      </c>
    </row>
    <row r="61" spans="1:17" s="32" customFormat="1" ht="30" customHeight="1" x14ac:dyDescent="0.2">
      <c r="A61" s="114" t="s">
        <v>251</v>
      </c>
      <c r="B61" s="34" t="s">
        <v>9</v>
      </c>
      <c r="C61" s="35">
        <v>80198650584</v>
      </c>
      <c r="D61" s="107" t="s">
        <v>252</v>
      </c>
      <c r="E61" s="107" t="s">
        <v>11</v>
      </c>
      <c r="F61" s="34" t="s">
        <v>253</v>
      </c>
      <c r="G61" s="34" t="s">
        <v>253</v>
      </c>
      <c r="H61" s="36">
        <v>11811351003</v>
      </c>
      <c r="I61" s="36">
        <v>11811351003</v>
      </c>
      <c r="J61" s="108">
        <v>846</v>
      </c>
      <c r="K61" s="109">
        <v>43830</v>
      </c>
      <c r="L61" s="110">
        <v>1032.1199999999999</v>
      </c>
      <c r="M61" s="107" t="s">
        <v>13</v>
      </c>
      <c r="N61" s="107" t="s">
        <v>254</v>
      </c>
      <c r="O61" s="111" t="s">
        <v>15</v>
      </c>
      <c r="P61" s="111">
        <v>43591</v>
      </c>
      <c r="Q61" s="111">
        <v>43830</v>
      </c>
    </row>
    <row r="62" spans="1:17" s="32" customFormat="1" ht="30" customHeight="1" x14ac:dyDescent="0.2">
      <c r="A62" s="114" t="s">
        <v>255</v>
      </c>
      <c r="B62" s="34" t="s">
        <v>9</v>
      </c>
      <c r="C62" s="35">
        <v>80198650584</v>
      </c>
      <c r="D62" s="107" t="s">
        <v>256</v>
      </c>
      <c r="E62" s="107" t="s">
        <v>11</v>
      </c>
      <c r="F62" s="34" t="s">
        <v>149</v>
      </c>
      <c r="G62" s="34" t="s">
        <v>149</v>
      </c>
      <c r="H62" s="36" t="s">
        <v>150</v>
      </c>
      <c r="I62" s="36">
        <v>11319141005</v>
      </c>
      <c r="J62" s="108">
        <v>700</v>
      </c>
      <c r="K62" s="109">
        <v>43589</v>
      </c>
      <c r="L62" s="110">
        <v>700</v>
      </c>
      <c r="M62" s="107" t="s">
        <v>13</v>
      </c>
      <c r="N62" s="107" t="s">
        <v>257</v>
      </c>
      <c r="O62" s="111" t="s">
        <v>15</v>
      </c>
      <c r="P62" s="111">
        <v>43592</v>
      </c>
      <c r="Q62" s="111">
        <v>43589</v>
      </c>
    </row>
    <row r="63" spans="1:17" s="32" customFormat="1" ht="30" customHeight="1" x14ac:dyDescent="0.2">
      <c r="A63" s="114" t="s">
        <v>258</v>
      </c>
      <c r="B63" s="34" t="s">
        <v>9</v>
      </c>
      <c r="C63" s="35">
        <v>80198650584</v>
      </c>
      <c r="D63" s="107" t="s">
        <v>259</v>
      </c>
      <c r="E63" s="107" t="s">
        <v>11</v>
      </c>
      <c r="F63" s="34" t="s">
        <v>260</v>
      </c>
      <c r="G63" s="34" t="s">
        <v>260</v>
      </c>
      <c r="H63" s="36">
        <v>777910159</v>
      </c>
      <c r="I63" s="36">
        <v>777910159</v>
      </c>
      <c r="J63" s="108">
        <v>1241.5999999999999</v>
      </c>
      <c r="K63" s="109">
        <v>44012</v>
      </c>
      <c r="L63" s="110">
        <v>1241.5999999999999</v>
      </c>
      <c r="M63" s="107" t="s">
        <v>13</v>
      </c>
      <c r="N63" s="107" t="s">
        <v>261</v>
      </c>
      <c r="O63" s="111" t="s">
        <v>15</v>
      </c>
      <c r="P63" s="111">
        <v>43598</v>
      </c>
      <c r="Q63" s="111">
        <v>44012</v>
      </c>
    </row>
    <row r="64" spans="1:17" s="32" customFormat="1" ht="30" customHeight="1" x14ac:dyDescent="0.2">
      <c r="A64" s="114" t="s">
        <v>235</v>
      </c>
      <c r="B64" s="34" t="s">
        <v>9</v>
      </c>
      <c r="C64" s="35">
        <v>80198650584</v>
      </c>
      <c r="D64" s="107" t="s">
        <v>262</v>
      </c>
      <c r="E64" s="107" t="s">
        <v>11</v>
      </c>
      <c r="F64" s="34" t="s">
        <v>237</v>
      </c>
      <c r="G64" s="34" t="s">
        <v>237</v>
      </c>
      <c r="H64" s="36">
        <v>97172170157</v>
      </c>
      <c r="I64" s="36">
        <v>97172170157</v>
      </c>
      <c r="J64" s="108">
        <v>2419.87</v>
      </c>
      <c r="K64" s="109">
        <v>43830</v>
      </c>
      <c r="L64" s="110">
        <v>2419.87</v>
      </c>
      <c r="M64" s="107" t="s">
        <v>13</v>
      </c>
      <c r="N64" s="107" t="s">
        <v>238</v>
      </c>
      <c r="O64" s="111" t="s">
        <v>15</v>
      </c>
      <c r="P64" s="111">
        <v>43602</v>
      </c>
      <c r="Q64" s="111">
        <v>43830</v>
      </c>
    </row>
    <row r="65" spans="1:17" s="32" customFormat="1" ht="30" customHeight="1" x14ac:dyDescent="0.2">
      <c r="A65" s="114" t="s">
        <v>263</v>
      </c>
      <c r="B65" s="34" t="s">
        <v>9</v>
      </c>
      <c r="C65" s="35">
        <v>80198650584</v>
      </c>
      <c r="D65" s="107" t="s">
        <v>264</v>
      </c>
      <c r="E65" s="107" t="s">
        <v>11</v>
      </c>
      <c r="F65" s="34" t="s">
        <v>265</v>
      </c>
      <c r="G65" s="34" t="s">
        <v>265</v>
      </c>
      <c r="H65" s="36">
        <v>12602351004</v>
      </c>
      <c r="I65" s="36">
        <v>12602351004</v>
      </c>
      <c r="J65" s="108">
        <v>10058.6</v>
      </c>
      <c r="K65" s="109">
        <v>43830</v>
      </c>
      <c r="L65" s="110">
        <v>8694.2099999999991</v>
      </c>
      <c r="M65" s="107" t="s">
        <v>13</v>
      </c>
      <c r="N65" s="107" t="s">
        <v>266</v>
      </c>
      <c r="O65" s="111" t="s">
        <v>15</v>
      </c>
      <c r="P65" s="111">
        <v>43605</v>
      </c>
      <c r="Q65" s="111">
        <v>43830</v>
      </c>
    </row>
    <row r="66" spans="1:17" s="32" customFormat="1" ht="30" customHeight="1" x14ac:dyDescent="0.2">
      <c r="A66" s="114" t="s">
        <v>267</v>
      </c>
      <c r="B66" s="34" t="s">
        <v>9</v>
      </c>
      <c r="C66" s="35">
        <v>80198650584</v>
      </c>
      <c r="D66" s="107" t="s">
        <v>268</v>
      </c>
      <c r="E66" s="107" t="s">
        <v>11</v>
      </c>
      <c r="F66" s="34" t="s">
        <v>12</v>
      </c>
      <c r="G66" s="34" t="s">
        <v>12</v>
      </c>
      <c r="H66" s="36">
        <v>12812081003</v>
      </c>
      <c r="I66" s="36">
        <v>12812081003</v>
      </c>
      <c r="J66" s="108">
        <v>4140</v>
      </c>
      <c r="K66" s="109">
        <v>43646</v>
      </c>
      <c r="L66" s="110">
        <v>5050.8</v>
      </c>
      <c r="M66" s="107" t="s">
        <v>13</v>
      </c>
      <c r="N66" s="107" t="s">
        <v>269</v>
      </c>
      <c r="O66" s="111" t="s">
        <v>15</v>
      </c>
      <c r="P66" s="111">
        <v>43607</v>
      </c>
      <c r="Q66" s="111">
        <v>43646</v>
      </c>
    </row>
    <row r="67" spans="1:17" s="32" customFormat="1" ht="30" customHeight="1" x14ac:dyDescent="0.2">
      <c r="A67" s="114" t="s">
        <v>270</v>
      </c>
      <c r="B67" s="34" t="s">
        <v>9</v>
      </c>
      <c r="C67" s="35">
        <v>80198650584</v>
      </c>
      <c r="D67" s="107" t="s">
        <v>271</v>
      </c>
      <c r="E67" s="107" t="s">
        <v>11</v>
      </c>
      <c r="F67" s="34" t="s">
        <v>272</v>
      </c>
      <c r="G67" s="34" t="s">
        <v>272</v>
      </c>
      <c r="H67" s="36">
        <v>8587760961</v>
      </c>
      <c r="I67" s="36">
        <v>8587760961</v>
      </c>
      <c r="J67" s="108">
        <v>11400</v>
      </c>
      <c r="K67" s="109">
        <v>44347</v>
      </c>
      <c r="L67" s="110">
        <v>9272</v>
      </c>
      <c r="M67" s="107" t="s">
        <v>13</v>
      </c>
      <c r="N67" s="107" t="s">
        <v>273</v>
      </c>
      <c r="O67" s="111" t="s">
        <v>15</v>
      </c>
      <c r="P67" s="111">
        <v>43614</v>
      </c>
      <c r="Q67" s="111">
        <v>44347</v>
      </c>
    </row>
    <row r="68" spans="1:17" s="32" customFormat="1" ht="30" customHeight="1" x14ac:dyDescent="0.2">
      <c r="A68" s="114" t="s">
        <v>274</v>
      </c>
      <c r="B68" s="34" t="s">
        <v>9</v>
      </c>
      <c r="C68" s="35">
        <v>80198650584</v>
      </c>
      <c r="D68" s="107" t="s">
        <v>275</v>
      </c>
      <c r="E68" s="107" t="s">
        <v>11</v>
      </c>
      <c r="F68" s="34" t="s">
        <v>276</v>
      </c>
      <c r="G68" s="34" t="s">
        <v>276</v>
      </c>
      <c r="H68" s="36" t="s">
        <v>277</v>
      </c>
      <c r="I68" s="36">
        <v>8282311003</v>
      </c>
      <c r="J68" s="108">
        <v>675</v>
      </c>
      <c r="K68" s="109">
        <v>43615</v>
      </c>
      <c r="L68" s="110">
        <v>1647</v>
      </c>
      <c r="M68" s="107" t="s">
        <v>13</v>
      </c>
      <c r="N68" s="107" t="s">
        <v>278</v>
      </c>
      <c r="O68" s="111" t="s">
        <v>15</v>
      </c>
      <c r="P68" s="111">
        <v>43615</v>
      </c>
      <c r="Q68" s="111">
        <v>43615</v>
      </c>
    </row>
    <row r="69" spans="1:17" s="32" customFormat="1" ht="30" customHeight="1" x14ac:dyDescent="0.2">
      <c r="A69" s="114" t="s">
        <v>279</v>
      </c>
      <c r="B69" s="34" t="s">
        <v>9</v>
      </c>
      <c r="C69" s="35">
        <v>80198650584</v>
      </c>
      <c r="D69" s="107" t="s">
        <v>280</v>
      </c>
      <c r="E69" s="107" t="s">
        <v>11</v>
      </c>
      <c r="F69" s="34" t="s">
        <v>63</v>
      </c>
      <c r="G69" s="34" t="s">
        <v>63</v>
      </c>
      <c r="H69" s="36">
        <v>3556360174</v>
      </c>
      <c r="I69" s="36" t="s">
        <v>64</v>
      </c>
      <c r="J69" s="108">
        <v>420</v>
      </c>
      <c r="K69" s="109">
        <v>43646</v>
      </c>
      <c r="L69" s="110">
        <v>420</v>
      </c>
      <c r="M69" s="107" t="s">
        <v>13</v>
      </c>
      <c r="N69" s="107" t="s">
        <v>281</v>
      </c>
      <c r="O69" s="111" t="s">
        <v>48</v>
      </c>
      <c r="P69" s="111">
        <v>43621</v>
      </c>
      <c r="Q69" s="111">
        <v>43646</v>
      </c>
    </row>
    <row r="70" spans="1:17" s="32" customFormat="1" ht="30" customHeight="1" x14ac:dyDescent="0.2">
      <c r="A70" s="114" t="s">
        <v>282</v>
      </c>
      <c r="B70" s="34" t="s">
        <v>9</v>
      </c>
      <c r="C70" s="35">
        <v>80198650584</v>
      </c>
      <c r="D70" s="107" t="s">
        <v>283</v>
      </c>
      <c r="E70" s="107" t="s">
        <v>11</v>
      </c>
      <c r="F70" s="34" t="s">
        <v>103</v>
      </c>
      <c r="G70" s="34" t="s">
        <v>103</v>
      </c>
      <c r="H70" s="36">
        <v>10304670150</v>
      </c>
      <c r="I70" s="36">
        <v>10304670150</v>
      </c>
      <c r="J70" s="108">
        <v>14000</v>
      </c>
      <c r="K70" s="109">
        <v>43830</v>
      </c>
      <c r="L70" s="110">
        <v>17080</v>
      </c>
      <c r="M70" s="107" t="s">
        <v>70</v>
      </c>
      <c r="N70" s="107" t="s">
        <v>284</v>
      </c>
      <c r="O70" s="111" t="s">
        <v>15</v>
      </c>
      <c r="P70" s="111">
        <v>43621</v>
      </c>
      <c r="Q70" s="111">
        <v>43830</v>
      </c>
    </row>
    <row r="71" spans="1:17" s="32" customFormat="1" ht="30" customHeight="1" x14ac:dyDescent="0.2">
      <c r="A71" s="114" t="s">
        <v>285</v>
      </c>
      <c r="B71" s="34" t="s">
        <v>9</v>
      </c>
      <c r="C71" s="35">
        <v>80198650584</v>
      </c>
      <c r="D71" s="107" t="s">
        <v>286</v>
      </c>
      <c r="E71" s="107" t="s">
        <v>11</v>
      </c>
      <c r="F71" s="34" t="s">
        <v>287</v>
      </c>
      <c r="G71" s="34" t="s">
        <v>287</v>
      </c>
      <c r="H71" s="36">
        <v>13655081001</v>
      </c>
      <c r="I71" s="36">
        <v>13655081001</v>
      </c>
      <c r="J71" s="108">
        <v>1159</v>
      </c>
      <c r="K71" s="109">
        <v>43646</v>
      </c>
      <c r="L71" s="110">
        <v>1159</v>
      </c>
      <c r="M71" s="107" t="s">
        <v>13</v>
      </c>
      <c r="N71" s="107" t="s">
        <v>288</v>
      </c>
      <c r="O71" s="111" t="s">
        <v>15</v>
      </c>
      <c r="P71" s="111">
        <v>43621</v>
      </c>
      <c r="Q71" s="111">
        <v>43646</v>
      </c>
    </row>
    <row r="72" spans="1:17" s="32" customFormat="1" ht="30" customHeight="1" x14ac:dyDescent="0.2">
      <c r="A72" s="114" t="s">
        <v>289</v>
      </c>
      <c r="B72" s="34" t="s">
        <v>9</v>
      </c>
      <c r="C72" s="35">
        <v>80198650584</v>
      </c>
      <c r="D72" s="107" t="s">
        <v>290</v>
      </c>
      <c r="E72" s="107" t="s">
        <v>11</v>
      </c>
      <c r="F72" s="34" t="s">
        <v>173</v>
      </c>
      <c r="G72" s="34" t="s">
        <v>173</v>
      </c>
      <c r="H72" s="36">
        <v>85002540582</v>
      </c>
      <c r="I72" s="36">
        <v>2145541005</v>
      </c>
      <c r="J72" s="108">
        <v>2000</v>
      </c>
      <c r="K72" s="109">
        <v>43644</v>
      </c>
      <c r="L72" s="110"/>
      <c r="M72" s="107" t="s">
        <v>70</v>
      </c>
      <c r="N72" s="107" t="s">
        <v>291</v>
      </c>
      <c r="O72" s="111" t="s">
        <v>15</v>
      </c>
      <c r="P72" s="111">
        <v>43621</v>
      </c>
      <c r="Q72" s="111">
        <v>43644</v>
      </c>
    </row>
    <row r="73" spans="1:17" s="32" customFormat="1" ht="30" customHeight="1" x14ac:dyDescent="0.2">
      <c r="A73" s="114" t="s">
        <v>292</v>
      </c>
      <c r="B73" s="34" t="s">
        <v>9</v>
      </c>
      <c r="C73" s="35">
        <v>80198650584</v>
      </c>
      <c r="D73" s="107" t="s">
        <v>293</v>
      </c>
      <c r="E73" s="107" t="s">
        <v>11</v>
      </c>
      <c r="F73" s="34" t="s">
        <v>294</v>
      </c>
      <c r="G73" s="34" t="s">
        <v>294</v>
      </c>
      <c r="H73" s="36">
        <v>4755861004</v>
      </c>
      <c r="I73" s="36">
        <v>4755861004</v>
      </c>
      <c r="J73" s="108">
        <v>9903</v>
      </c>
      <c r="K73" s="109"/>
      <c r="L73" s="110"/>
      <c r="M73" s="107" t="s">
        <v>13</v>
      </c>
      <c r="N73" s="107" t="s">
        <v>295</v>
      </c>
      <c r="O73" s="111" t="s">
        <v>48</v>
      </c>
      <c r="P73" s="111">
        <v>43627</v>
      </c>
      <c r="Q73" s="111"/>
    </row>
    <row r="74" spans="1:17" s="32" customFormat="1" ht="30" customHeight="1" x14ac:dyDescent="0.2">
      <c r="A74" s="114" t="s">
        <v>296</v>
      </c>
      <c r="B74" s="34" t="s">
        <v>9</v>
      </c>
      <c r="C74" s="35">
        <v>80198650584</v>
      </c>
      <c r="D74" s="107" t="s">
        <v>297</v>
      </c>
      <c r="E74" s="107" t="s">
        <v>11</v>
      </c>
      <c r="F74" s="34" t="s">
        <v>298</v>
      </c>
      <c r="G74" s="34" t="s">
        <v>298</v>
      </c>
      <c r="H74" s="36">
        <v>5050711000</v>
      </c>
      <c r="I74" s="36">
        <v>5050711000</v>
      </c>
      <c r="J74" s="108">
        <v>1485</v>
      </c>
      <c r="K74" s="109"/>
      <c r="L74" s="110">
        <v>1811.7</v>
      </c>
      <c r="M74" s="107" t="s">
        <v>13</v>
      </c>
      <c r="N74" s="107" t="s">
        <v>299</v>
      </c>
      <c r="O74" s="111" t="s">
        <v>15</v>
      </c>
      <c r="P74" s="111">
        <v>43627</v>
      </c>
      <c r="Q74" s="111"/>
    </row>
    <row r="75" spans="1:17" s="32" customFormat="1" ht="30" customHeight="1" x14ac:dyDescent="0.2">
      <c r="A75" s="114" t="s">
        <v>300</v>
      </c>
      <c r="B75" s="34" t="s">
        <v>9</v>
      </c>
      <c r="C75" s="35">
        <v>80198650584</v>
      </c>
      <c r="D75" s="107" t="s">
        <v>301</v>
      </c>
      <c r="E75" s="107" t="s">
        <v>11</v>
      </c>
      <c r="F75" s="34" t="s">
        <v>302</v>
      </c>
      <c r="G75" s="34" t="s">
        <v>302</v>
      </c>
      <c r="H75" s="36">
        <v>13144691006</v>
      </c>
      <c r="I75" s="36">
        <v>13144691006</v>
      </c>
      <c r="J75" s="108">
        <v>9450</v>
      </c>
      <c r="K75" s="109">
        <v>43971</v>
      </c>
      <c r="L75" s="110">
        <v>11529</v>
      </c>
      <c r="M75" s="107" t="s">
        <v>13</v>
      </c>
      <c r="N75" s="107" t="s">
        <v>303</v>
      </c>
      <c r="O75" s="111" t="s">
        <v>15</v>
      </c>
      <c r="P75" s="111">
        <v>43627</v>
      </c>
      <c r="Q75" s="111">
        <v>43971</v>
      </c>
    </row>
    <row r="76" spans="1:17" s="32" customFormat="1" ht="30" customHeight="1" x14ac:dyDescent="0.2">
      <c r="A76" s="114" t="s">
        <v>304</v>
      </c>
      <c r="B76" s="34" t="s">
        <v>9</v>
      </c>
      <c r="C76" s="35">
        <v>80198650584</v>
      </c>
      <c r="D76" s="107" t="s">
        <v>305</v>
      </c>
      <c r="E76" s="107" t="s">
        <v>11</v>
      </c>
      <c r="F76" s="34" t="s">
        <v>73</v>
      </c>
      <c r="G76" s="34" t="s">
        <v>73</v>
      </c>
      <c r="H76" s="36">
        <v>97378220582</v>
      </c>
      <c r="I76" s="36">
        <v>97378220582</v>
      </c>
      <c r="J76" s="108">
        <v>1800</v>
      </c>
      <c r="K76" s="109"/>
      <c r="L76" s="110">
        <v>1802</v>
      </c>
      <c r="M76" s="107" t="s">
        <v>70</v>
      </c>
      <c r="N76" s="107" t="s">
        <v>306</v>
      </c>
      <c r="O76" s="111" t="s">
        <v>15</v>
      </c>
      <c r="P76" s="111">
        <v>43627</v>
      </c>
      <c r="Q76" s="111"/>
    </row>
    <row r="77" spans="1:17" s="32" customFormat="1" ht="30" customHeight="1" x14ac:dyDescent="0.2">
      <c r="A77" s="114" t="s">
        <v>307</v>
      </c>
      <c r="B77" s="34" t="s">
        <v>9</v>
      </c>
      <c r="C77" s="35">
        <v>80198650584</v>
      </c>
      <c r="D77" s="107" t="s">
        <v>308</v>
      </c>
      <c r="E77" s="107" t="s">
        <v>11</v>
      </c>
      <c r="F77" s="34" t="s">
        <v>309</v>
      </c>
      <c r="G77" s="34" t="s">
        <v>309</v>
      </c>
      <c r="H77" s="36">
        <v>8786221005</v>
      </c>
      <c r="I77" s="36">
        <v>8786221005</v>
      </c>
      <c r="J77" s="108">
        <v>19500</v>
      </c>
      <c r="K77" s="109">
        <v>43830</v>
      </c>
      <c r="L77" s="110">
        <v>14698.560000000001</v>
      </c>
      <c r="M77" s="107" t="s">
        <v>13</v>
      </c>
      <c r="N77" s="107" t="s">
        <v>310</v>
      </c>
      <c r="O77" s="111" t="s">
        <v>15</v>
      </c>
      <c r="P77" s="111">
        <v>43634</v>
      </c>
      <c r="Q77" s="111">
        <v>43830</v>
      </c>
    </row>
    <row r="78" spans="1:17" s="32" customFormat="1" ht="30" customHeight="1" x14ac:dyDescent="0.2">
      <c r="A78" s="114" t="s">
        <v>311</v>
      </c>
      <c r="B78" s="34" t="s">
        <v>9</v>
      </c>
      <c r="C78" s="35">
        <v>80198650584</v>
      </c>
      <c r="D78" s="107" t="s">
        <v>312</v>
      </c>
      <c r="E78" s="107" t="s">
        <v>11</v>
      </c>
      <c r="F78" s="34" t="s">
        <v>313</v>
      </c>
      <c r="G78" s="34" t="s">
        <v>313</v>
      </c>
      <c r="H78" s="36">
        <v>7642420967</v>
      </c>
      <c r="I78" s="36">
        <v>7642420967</v>
      </c>
      <c r="J78" s="108">
        <v>14000</v>
      </c>
      <c r="K78" s="109">
        <v>44012</v>
      </c>
      <c r="L78" s="110">
        <v>17080</v>
      </c>
      <c r="M78" s="107" t="s">
        <v>13</v>
      </c>
      <c r="N78" s="107" t="s">
        <v>314</v>
      </c>
      <c r="O78" s="111" t="s">
        <v>15</v>
      </c>
      <c r="P78" s="111">
        <v>43634</v>
      </c>
      <c r="Q78" s="111">
        <v>44012</v>
      </c>
    </row>
    <row r="79" spans="1:17" s="32" customFormat="1" ht="30" customHeight="1" x14ac:dyDescent="0.2">
      <c r="A79" s="114" t="s">
        <v>315</v>
      </c>
      <c r="B79" s="34" t="s">
        <v>9</v>
      </c>
      <c r="C79" s="35">
        <v>80198650584</v>
      </c>
      <c r="D79" s="107" t="s">
        <v>316</v>
      </c>
      <c r="E79" s="107" t="s">
        <v>11</v>
      </c>
      <c r="F79" s="34" t="s">
        <v>18</v>
      </c>
      <c r="G79" s="34" t="s">
        <v>18</v>
      </c>
      <c r="H79" s="36" t="s">
        <v>19</v>
      </c>
      <c r="I79" s="36" t="s">
        <v>20</v>
      </c>
      <c r="J79" s="108">
        <v>350</v>
      </c>
      <c r="K79" s="109">
        <v>43646</v>
      </c>
      <c r="L79" s="110">
        <v>364</v>
      </c>
      <c r="M79" s="107" t="s">
        <v>13</v>
      </c>
      <c r="N79" s="107" t="s">
        <v>317</v>
      </c>
      <c r="O79" s="111" t="s">
        <v>15</v>
      </c>
      <c r="P79" s="111">
        <v>43636</v>
      </c>
      <c r="Q79" s="111">
        <v>43646</v>
      </c>
    </row>
    <row r="80" spans="1:17" s="32" customFormat="1" ht="30" customHeight="1" x14ac:dyDescent="0.2">
      <c r="A80" s="114" t="s">
        <v>318</v>
      </c>
      <c r="B80" s="34" t="s">
        <v>9</v>
      </c>
      <c r="C80" s="35">
        <v>80198650584</v>
      </c>
      <c r="D80" s="107" t="s">
        <v>319</v>
      </c>
      <c r="E80" s="107" t="s">
        <v>11</v>
      </c>
      <c r="F80" s="34" t="s">
        <v>320</v>
      </c>
      <c r="G80" s="34" t="s">
        <v>320</v>
      </c>
      <c r="H80" s="36">
        <v>11837471009</v>
      </c>
      <c r="I80" s="36">
        <v>11837471009</v>
      </c>
      <c r="J80" s="108">
        <v>7400</v>
      </c>
      <c r="K80" s="109">
        <v>43646</v>
      </c>
      <c r="L80" s="110">
        <v>9028</v>
      </c>
      <c r="M80" s="107" t="s">
        <v>13</v>
      </c>
      <c r="N80" s="107" t="s">
        <v>321</v>
      </c>
      <c r="O80" s="111" t="s">
        <v>15</v>
      </c>
      <c r="P80" s="111">
        <v>43637</v>
      </c>
      <c r="Q80" s="111">
        <v>43646</v>
      </c>
    </row>
    <row r="81" spans="1:17" s="32" customFormat="1" ht="30" customHeight="1" x14ac:dyDescent="0.2">
      <c r="A81" s="114" t="s">
        <v>322</v>
      </c>
      <c r="B81" s="34" t="s">
        <v>9</v>
      </c>
      <c r="C81" s="35">
        <v>80198650584</v>
      </c>
      <c r="D81" s="107" t="s">
        <v>323</v>
      </c>
      <c r="E81" s="107" t="s">
        <v>11</v>
      </c>
      <c r="F81" s="34" t="s">
        <v>324</v>
      </c>
      <c r="G81" s="34" t="s">
        <v>324</v>
      </c>
      <c r="H81" s="36">
        <v>2079650244</v>
      </c>
      <c r="I81" s="36">
        <v>2079650244</v>
      </c>
      <c r="J81" s="108">
        <v>38000</v>
      </c>
      <c r="K81" s="109"/>
      <c r="L81" s="110">
        <v>11529</v>
      </c>
      <c r="M81" s="107" t="s">
        <v>70</v>
      </c>
      <c r="N81" s="107" t="s">
        <v>325</v>
      </c>
      <c r="O81" s="111" t="s">
        <v>15</v>
      </c>
      <c r="P81" s="111">
        <v>43640</v>
      </c>
      <c r="Q81" s="111"/>
    </row>
    <row r="82" spans="1:17" s="32" customFormat="1" ht="30" customHeight="1" x14ac:dyDescent="0.2">
      <c r="A82" s="114" t="s">
        <v>235</v>
      </c>
      <c r="B82" s="34" t="s">
        <v>9</v>
      </c>
      <c r="C82" s="35">
        <v>80198650584</v>
      </c>
      <c r="D82" s="107" t="s">
        <v>326</v>
      </c>
      <c r="E82" s="107" t="s">
        <v>11</v>
      </c>
      <c r="F82" s="34" t="s">
        <v>327</v>
      </c>
      <c r="G82" s="34" t="s">
        <v>327</v>
      </c>
      <c r="H82" s="36">
        <v>7765441006</v>
      </c>
      <c r="I82" s="36">
        <v>7765441006</v>
      </c>
      <c r="J82" s="108">
        <v>56</v>
      </c>
      <c r="K82" s="109">
        <v>43646</v>
      </c>
      <c r="L82" s="110">
        <v>64.8</v>
      </c>
      <c r="M82" s="107" t="s">
        <v>13</v>
      </c>
      <c r="N82" s="107" t="s">
        <v>328</v>
      </c>
      <c r="O82" s="111" t="s">
        <v>15</v>
      </c>
      <c r="P82" s="111">
        <v>43641</v>
      </c>
      <c r="Q82" s="111">
        <v>43646</v>
      </c>
    </row>
    <row r="83" spans="1:17" s="32" customFormat="1" ht="30" customHeight="1" x14ac:dyDescent="0.2">
      <c r="A83" s="114" t="s">
        <v>235</v>
      </c>
      <c r="B83" s="34" t="s">
        <v>9</v>
      </c>
      <c r="C83" s="35">
        <v>80198650584</v>
      </c>
      <c r="D83" s="107" t="s">
        <v>329</v>
      </c>
      <c r="E83" s="107" t="s">
        <v>11</v>
      </c>
      <c r="F83" s="34" t="s">
        <v>330</v>
      </c>
      <c r="G83" s="34" t="s">
        <v>330</v>
      </c>
      <c r="H83" s="36">
        <v>3230150967</v>
      </c>
      <c r="I83" s="36">
        <v>3230150967</v>
      </c>
      <c r="J83" s="108">
        <v>13000</v>
      </c>
      <c r="K83" s="109">
        <v>43769</v>
      </c>
      <c r="L83" s="110">
        <v>9611.16</v>
      </c>
      <c r="M83" s="107" t="s">
        <v>13</v>
      </c>
      <c r="N83" s="107" t="s">
        <v>331</v>
      </c>
      <c r="O83" s="111" t="s">
        <v>15</v>
      </c>
      <c r="P83" s="111">
        <v>43644</v>
      </c>
      <c r="Q83" s="111">
        <v>43769</v>
      </c>
    </row>
    <row r="84" spans="1:17" ht="30" customHeight="1" x14ac:dyDescent="0.2">
      <c r="A84" s="114" t="s">
        <v>353</v>
      </c>
      <c r="B84" s="34" t="s">
        <v>9</v>
      </c>
      <c r="C84" s="35">
        <v>80198650584</v>
      </c>
      <c r="D84" s="107" t="s">
        <v>354</v>
      </c>
      <c r="E84" s="107" t="s">
        <v>355</v>
      </c>
      <c r="F84" s="34" t="s">
        <v>103</v>
      </c>
      <c r="G84" s="34" t="s">
        <v>103</v>
      </c>
      <c r="H84" s="36">
        <v>10304670150</v>
      </c>
      <c r="I84" s="36">
        <v>10304670150</v>
      </c>
      <c r="J84" s="108">
        <v>99000</v>
      </c>
      <c r="K84" s="109">
        <v>44012</v>
      </c>
      <c r="L84" s="110"/>
      <c r="M84" s="107" t="s">
        <v>34</v>
      </c>
      <c r="N84" s="107" t="s">
        <v>356</v>
      </c>
      <c r="O84" s="111" t="s">
        <v>15</v>
      </c>
      <c r="P84" s="111">
        <v>43647</v>
      </c>
      <c r="Q84" s="111">
        <v>44012</v>
      </c>
    </row>
    <row r="85" spans="1:17" ht="30" customHeight="1" x14ac:dyDescent="0.2">
      <c r="A85" s="114" t="s">
        <v>363</v>
      </c>
      <c r="B85" s="34" t="s">
        <v>9</v>
      </c>
      <c r="C85" s="35">
        <v>80198650584</v>
      </c>
      <c r="D85" s="107" t="s">
        <v>364</v>
      </c>
      <c r="E85" s="107" t="s">
        <v>11</v>
      </c>
      <c r="F85" s="34" t="s">
        <v>365</v>
      </c>
      <c r="G85" s="34" t="s">
        <v>365</v>
      </c>
      <c r="H85" s="36">
        <v>12086540155</v>
      </c>
      <c r="I85" s="36">
        <v>12086540155</v>
      </c>
      <c r="J85" s="108">
        <v>240.5</v>
      </c>
      <c r="K85" s="109">
        <v>43647</v>
      </c>
      <c r="L85" s="110">
        <v>293.41000000000003</v>
      </c>
      <c r="M85" s="107" t="s">
        <v>13</v>
      </c>
      <c r="N85" s="107" t="s">
        <v>366</v>
      </c>
      <c r="O85" s="111" t="s">
        <v>15</v>
      </c>
      <c r="P85" s="111">
        <v>43647</v>
      </c>
      <c r="Q85" s="111">
        <v>43647</v>
      </c>
    </row>
    <row r="86" spans="1:17" ht="30" customHeight="1" x14ac:dyDescent="0.2">
      <c r="A86" s="114" t="s">
        <v>367</v>
      </c>
      <c r="B86" s="34" t="s">
        <v>9</v>
      </c>
      <c r="C86" s="35">
        <v>80198650584</v>
      </c>
      <c r="D86" s="107" t="s">
        <v>368</v>
      </c>
      <c r="E86" s="107" t="s">
        <v>11</v>
      </c>
      <c r="F86" s="34" t="s">
        <v>369</v>
      </c>
      <c r="G86" s="34" t="s">
        <v>369</v>
      </c>
      <c r="H86" s="36">
        <v>10027410157</v>
      </c>
      <c r="I86" s="36">
        <v>10027410157</v>
      </c>
      <c r="J86" s="108">
        <v>16800</v>
      </c>
      <c r="K86" s="109">
        <v>43830</v>
      </c>
      <c r="L86" s="110"/>
      <c r="M86" s="107" t="s">
        <v>13</v>
      </c>
      <c r="N86" s="107" t="s">
        <v>370</v>
      </c>
      <c r="O86" s="111" t="s">
        <v>15</v>
      </c>
      <c r="P86" s="111">
        <v>43655</v>
      </c>
      <c r="Q86" s="111">
        <v>43830</v>
      </c>
    </row>
    <row r="87" spans="1:17" ht="30" customHeight="1" x14ac:dyDescent="0.2">
      <c r="A87" s="114" t="s">
        <v>371</v>
      </c>
      <c r="B87" s="34" t="s">
        <v>9</v>
      </c>
      <c r="C87" s="35">
        <v>80198650584</v>
      </c>
      <c r="D87" s="107" t="s">
        <v>113</v>
      </c>
      <c r="E87" s="107" t="s">
        <v>11</v>
      </c>
      <c r="F87" s="34" t="s">
        <v>68</v>
      </c>
      <c r="G87" s="34" t="s">
        <v>68</v>
      </c>
      <c r="H87" s="36" t="s">
        <v>69</v>
      </c>
      <c r="I87" s="36">
        <v>5119881216</v>
      </c>
      <c r="J87" s="108">
        <v>1250</v>
      </c>
      <c r="K87" s="109">
        <v>43677</v>
      </c>
      <c r="L87" s="108">
        <v>1319.37</v>
      </c>
      <c r="M87" s="107" t="s">
        <v>13</v>
      </c>
      <c r="N87" s="107" t="s">
        <v>372</v>
      </c>
      <c r="O87" s="111" t="s">
        <v>15</v>
      </c>
      <c r="P87" s="111">
        <v>43656</v>
      </c>
      <c r="Q87" s="111">
        <v>43677</v>
      </c>
    </row>
    <row r="88" spans="1:17" ht="30" customHeight="1" x14ac:dyDescent="0.2">
      <c r="A88" s="114" t="s">
        <v>373</v>
      </c>
      <c r="B88" s="34" t="s">
        <v>9</v>
      </c>
      <c r="C88" s="35">
        <v>80198650584</v>
      </c>
      <c r="D88" s="107" t="s">
        <v>374</v>
      </c>
      <c r="E88" s="107" t="s">
        <v>11</v>
      </c>
      <c r="F88" s="34" t="s">
        <v>110</v>
      </c>
      <c r="G88" s="34" t="s">
        <v>110</v>
      </c>
      <c r="H88" s="36">
        <v>11885141009</v>
      </c>
      <c r="I88" s="36">
        <v>11885141009</v>
      </c>
      <c r="J88" s="108">
        <v>2200</v>
      </c>
      <c r="K88" s="109">
        <v>43665</v>
      </c>
      <c r="L88" s="110">
        <v>2671.8</v>
      </c>
      <c r="M88" s="107" t="s">
        <v>13</v>
      </c>
      <c r="N88" s="107" t="s">
        <v>375</v>
      </c>
      <c r="O88" s="111" t="s">
        <v>15</v>
      </c>
      <c r="P88" s="111">
        <v>43657</v>
      </c>
      <c r="Q88" s="111">
        <v>43665</v>
      </c>
    </row>
    <row r="89" spans="1:17" ht="30" customHeight="1" x14ac:dyDescent="0.2">
      <c r="A89" s="114" t="s">
        <v>376</v>
      </c>
      <c r="B89" s="34" t="s">
        <v>9</v>
      </c>
      <c r="C89" s="35">
        <v>80198650584</v>
      </c>
      <c r="D89" s="107" t="s">
        <v>319</v>
      </c>
      <c r="E89" s="107" t="s">
        <v>11</v>
      </c>
      <c r="F89" s="34" t="s">
        <v>320</v>
      </c>
      <c r="G89" s="34" t="s">
        <v>320</v>
      </c>
      <c r="H89" s="36">
        <v>11837471009</v>
      </c>
      <c r="I89" s="36">
        <v>11837471009</v>
      </c>
      <c r="J89" s="108">
        <v>700</v>
      </c>
      <c r="K89" s="109">
        <v>43646</v>
      </c>
      <c r="L89" s="110">
        <v>854</v>
      </c>
      <c r="M89" s="107" t="s">
        <v>13</v>
      </c>
      <c r="N89" s="107" t="s">
        <v>377</v>
      </c>
      <c r="O89" s="111" t="s">
        <v>15</v>
      </c>
      <c r="P89" s="111">
        <v>43662</v>
      </c>
      <c r="Q89" s="111">
        <v>43646</v>
      </c>
    </row>
    <row r="90" spans="1:17" ht="30" customHeight="1" x14ac:dyDescent="0.2">
      <c r="A90" s="114" t="s">
        <v>378</v>
      </c>
      <c r="B90" s="34" t="s">
        <v>9</v>
      </c>
      <c r="C90" s="35">
        <v>80198650584</v>
      </c>
      <c r="D90" s="107" t="s">
        <v>379</v>
      </c>
      <c r="E90" s="107" t="s">
        <v>11</v>
      </c>
      <c r="F90" s="34" t="s">
        <v>380</v>
      </c>
      <c r="G90" s="34" t="s">
        <v>380</v>
      </c>
      <c r="H90" s="36">
        <v>8520140586</v>
      </c>
      <c r="I90" s="36">
        <v>2078061005</v>
      </c>
      <c r="J90" s="108">
        <v>2562</v>
      </c>
      <c r="K90" s="109">
        <v>43677</v>
      </c>
      <c r="L90" s="110">
        <v>3125.64</v>
      </c>
      <c r="M90" s="107" t="s">
        <v>13</v>
      </c>
      <c r="N90" s="107" t="s">
        <v>381</v>
      </c>
      <c r="O90" s="111" t="s">
        <v>15</v>
      </c>
      <c r="P90" s="111">
        <v>43662</v>
      </c>
      <c r="Q90" s="111">
        <v>43677</v>
      </c>
    </row>
    <row r="91" spans="1:17" ht="30" customHeight="1" x14ac:dyDescent="0.2">
      <c r="A91" s="114" t="s">
        <v>382</v>
      </c>
      <c r="B91" s="34" t="s">
        <v>9</v>
      </c>
      <c r="C91" s="35">
        <v>80198650584</v>
      </c>
      <c r="D91" s="107" t="s">
        <v>364</v>
      </c>
      <c r="E91" s="107" t="s">
        <v>11</v>
      </c>
      <c r="F91" s="34" t="s">
        <v>383</v>
      </c>
      <c r="G91" s="34" t="s">
        <v>383</v>
      </c>
      <c r="H91" s="36" t="s">
        <v>384</v>
      </c>
      <c r="I91" s="36" t="s">
        <v>384</v>
      </c>
      <c r="J91" s="108">
        <v>223.8</v>
      </c>
      <c r="K91" s="109">
        <v>43646</v>
      </c>
      <c r="L91" s="110">
        <v>273.04000000000002</v>
      </c>
      <c r="M91" s="107" t="s">
        <v>13</v>
      </c>
      <c r="N91" s="107" t="s">
        <v>385</v>
      </c>
      <c r="O91" s="111" t="s">
        <v>15</v>
      </c>
      <c r="P91" s="111">
        <v>43662</v>
      </c>
      <c r="Q91" s="111">
        <v>43646</v>
      </c>
    </row>
    <row r="92" spans="1:17" ht="30" customHeight="1" x14ac:dyDescent="0.2">
      <c r="A92" s="114" t="s">
        <v>386</v>
      </c>
      <c r="B92" s="34" t="s">
        <v>9</v>
      </c>
      <c r="C92" s="35">
        <v>80198650584</v>
      </c>
      <c r="D92" s="107" t="s">
        <v>387</v>
      </c>
      <c r="E92" s="107" t="s">
        <v>11</v>
      </c>
      <c r="F92" s="34" t="s">
        <v>380</v>
      </c>
      <c r="G92" s="34" t="s">
        <v>380</v>
      </c>
      <c r="H92" s="36">
        <v>8520140586</v>
      </c>
      <c r="I92" s="36">
        <v>2078061005</v>
      </c>
      <c r="J92" s="108">
        <v>2562</v>
      </c>
      <c r="K92" s="109">
        <v>43678</v>
      </c>
      <c r="L92" s="110">
        <v>3125.64</v>
      </c>
      <c r="M92" s="107" t="s">
        <v>13</v>
      </c>
      <c r="N92" s="107" t="s">
        <v>388</v>
      </c>
      <c r="O92" s="111" t="s">
        <v>15</v>
      </c>
      <c r="P92" s="111">
        <v>43668</v>
      </c>
      <c r="Q92" s="111">
        <v>43678</v>
      </c>
    </row>
    <row r="93" spans="1:17" ht="30" customHeight="1" x14ac:dyDescent="0.2">
      <c r="A93" s="114" t="s">
        <v>389</v>
      </c>
      <c r="B93" s="34" t="s">
        <v>9</v>
      </c>
      <c r="C93" s="35">
        <v>80198650584</v>
      </c>
      <c r="D93" s="107" t="s">
        <v>249</v>
      </c>
      <c r="E93" s="107" t="s">
        <v>11</v>
      </c>
      <c r="F93" s="34" t="s">
        <v>243</v>
      </c>
      <c r="G93" s="34" t="s">
        <v>243</v>
      </c>
      <c r="H93" s="36">
        <v>9609931002</v>
      </c>
      <c r="I93" s="36">
        <v>9609931002</v>
      </c>
      <c r="J93" s="108">
        <v>3894.43</v>
      </c>
      <c r="K93" s="109">
        <v>43677</v>
      </c>
      <c r="L93" s="110">
        <v>3926.48</v>
      </c>
      <c r="M93" s="107" t="s">
        <v>13</v>
      </c>
      <c r="N93" s="107" t="s">
        <v>390</v>
      </c>
      <c r="O93" s="111" t="s">
        <v>48</v>
      </c>
      <c r="P93" s="111">
        <v>43668</v>
      </c>
      <c r="Q93" s="111">
        <v>43677</v>
      </c>
    </row>
    <row r="94" spans="1:17" ht="30" customHeight="1" x14ac:dyDescent="0.2">
      <c r="A94" s="114" t="s">
        <v>391</v>
      </c>
      <c r="B94" s="34" t="s">
        <v>9</v>
      </c>
      <c r="C94" s="35">
        <v>80198650584</v>
      </c>
      <c r="D94" s="107" t="s">
        <v>392</v>
      </c>
      <c r="E94" s="107" t="s">
        <v>11</v>
      </c>
      <c r="F94" s="34" t="s">
        <v>243</v>
      </c>
      <c r="G94" s="34" t="s">
        <v>243</v>
      </c>
      <c r="H94" s="36">
        <v>9609931002</v>
      </c>
      <c r="I94" s="36">
        <v>9609931002</v>
      </c>
      <c r="J94" s="108">
        <v>1862</v>
      </c>
      <c r="K94" s="109">
        <v>43677</v>
      </c>
      <c r="L94" s="110">
        <v>2271.64</v>
      </c>
      <c r="M94" s="107" t="s">
        <v>13</v>
      </c>
      <c r="N94" s="107" t="s">
        <v>393</v>
      </c>
      <c r="O94" s="111" t="s">
        <v>48</v>
      </c>
      <c r="P94" s="111">
        <v>43668</v>
      </c>
      <c r="Q94" s="111">
        <v>43677</v>
      </c>
    </row>
    <row r="95" spans="1:17" ht="30" customHeight="1" x14ac:dyDescent="0.2">
      <c r="A95" s="114" t="s">
        <v>394</v>
      </c>
      <c r="B95" s="34" t="s">
        <v>9</v>
      </c>
      <c r="C95" s="35">
        <v>80198650584</v>
      </c>
      <c r="D95" s="107" t="s">
        <v>395</v>
      </c>
      <c r="E95" s="107" t="s">
        <v>11</v>
      </c>
      <c r="F95" s="34" t="s">
        <v>302</v>
      </c>
      <c r="G95" s="34" t="s">
        <v>302</v>
      </c>
      <c r="H95" s="36">
        <v>13144691006</v>
      </c>
      <c r="I95" s="36">
        <v>13144691006</v>
      </c>
      <c r="J95" s="108">
        <v>12350</v>
      </c>
      <c r="K95" s="109">
        <v>43830</v>
      </c>
      <c r="L95" s="110"/>
      <c r="M95" s="107" t="s">
        <v>13</v>
      </c>
      <c r="N95" s="107" t="s">
        <v>396</v>
      </c>
      <c r="O95" s="111" t="s">
        <v>48</v>
      </c>
      <c r="P95" s="111">
        <v>43671</v>
      </c>
      <c r="Q95" s="111">
        <v>43830</v>
      </c>
    </row>
    <row r="96" spans="1:17" ht="30" customHeight="1" x14ac:dyDescent="0.2">
      <c r="A96" s="114" t="s">
        <v>397</v>
      </c>
      <c r="B96" s="34" t="s">
        <v>9</v>
      </c>
      <c r="C96" s="35">
        <v>80198650584</v>
      </c>
      <c r="D96" s="107" t="s">
        <v>398</v>
      </c>
      <c r="E96" s="107" t="s">
        <v>11</v>
      </c>
      <c r="F96" s="34" t="s">
        <v>399</v>
      </c>
      <c r="G96" s="34" t="s">
        <v>399</v>
      </c>
      <c r="H96" s="36" t="s">
        <v>400</v>
      </c>
      <c r="I96" s="36">
        <v>14583851002</v>
      </c>
      <c r="J96" s="108">
        <v>10000</v>
      </c>
      <c r="K96" s="109">
        <v>43830</v>
      </c>
      <c r="L96" s="110">
        <v>4377.3599999999997</v>
      </c>
      <c r="M96" s="107" t="s">
        <v>13</v>
      </c>
      <c r="N96" s="107" t="s">
        <v>401</v>
      </c>
      <c r="O96" s="111" t="s">
        <v>15</v>
      </c>
      <c r="P96" s="111">
        <v>43675</v>
      </c>
      <c r="Q96" s="111">
        <v>43830</v>
      </c>
    </row>
    <row r="97" spans="1:17" ht="30" customHeight="1" x14ac:dyDescent="0.2">
      <c r="A97" s="114" t="s">
        <v>402</v>
      </c>
      <c r="B97" s="34" t="s">
        <v>9</v>
      </c>
      <c r="C97" s="35">
        <v>80198650584</v>
      </c>
      <c r="D97" s="107" t="s">
        <v>403</v>
      </c>
      <c r="E97" s="107" t="s">
        <v>11</v>
      </c>
      <c r="F97" s="34" t="s">
        <v>404</v>
      </c>
      <c r="G97" s="34" t="s">
        <v>404</v>
      </c>
      <c r="H97" s="36">
        <v>1699520159</v>
      </c>
      <c r="I97" s="36">
        <v>1699520159</v>
      </c>
      <c r="J97" s="108">
        <v>2501.25</v>
      </c>
      <c r="K97" s="109">
        <v>43830</v>
      </c>
      <c r="L97" s="110">
        <v>2501.31</v>
      </c>
      <c r="M97" s="107" t="s">
        <v>70</v>
      </c>
      <c r="N97" s="107" t="s">
        <v>405</v>
      </c>
      <c r="O97" s="111" t="s">
        <v>15</v>
      </c>
      <c r="P97" s="111">
        <v>43677</v>
      </c>
      <c r="Q97" s="111">
        <v>43830</v>
      </c>
    </row>
    <row r="98" spans="1:17" ht="30" customHeight="1" x14ac:dyDescent="0.2">
      <c r="A98" s="114" t="s">
        <v>406</v>
      </c>
      <c r="B98" s="34" t="s">
        <v>9</v>
      </c>
      <c r="C98" s="35">
        <v>80198650584</v>
      </c>
      <c r="D98" s="107" t="s">
        <v>407</v>
      </c>
      <c r="E98" s="107" t="s">
        <v>11</v>
      </c>
      <c r="F98" s="34" t="s">
        <v>404</v>
      </c>
      <c r="G98" s="34" t="s">
        <v>404</v>
      </c>
      <c r="H98" s="36">
        <v>1699520159</v>
      </c>
      <c r="I98" s="36">
        <v>1699520159</v>
      </c>
      <c r="J98" s="108">
        <v>1671.24</v>
      </c>
      <c r="K98" s="109">
        <v>43830</v>
      </c>
      <c r="L98" s="110">
        <v>1671.24</v>
      </c>
      <c r="M98" s="107" t="s">
        <v>70</v>
      </c>
      <c r="N98" s="107" t="s">
        <v>405</v>
      </c>
      <c r="O98" s="111" t="s">
        <v>15</v>
      </c>
      <c r="P98" s="111">
        <v>43677</v>
      </c>
      <c r="Q98" s="111">
        <v>43830</v>
      </c>
    </row>
    <row r="99" spans="1:17" ht="30" customHeight="1" x14ac:dyDescent="0.2">
      <c r="A99" s="114" t="s">
        <v>408</v>
      </c>
      <c r="B99" s="34" t="s">
        <v>9</v>
      </c>
      <c r="C99" s="35">
        <v>80198650584</v>
      </c>
      <c r="D99" s="107" t="s">
        <v>409</v>
      </c>
      <c r="E99" s="107" t="s">
        <v>11</v>
      </c>
      <c r="F99" s="34" t="s">
        <v>404</v>
      </c>
      <c r="G99" s="34" t="s">
        <v>404</v>
      </c>
      <c r="H99" s="36">
        <v>1699520159</v>
      </c>
      <c r="I99" s="36">
        <v>1699520159</v>
      </c>
      <c r="J99" s="108">
        <v>255</v>
      </c>
      <c r="K99" s="109">
        <v>43830</v>
      </c>
      <c r="L99" s="110">
        <v>255</v>
      </c>
      <c r="M99" s="107" t="s">
        <v>70</v>
      </c>
      <c r="N99" s="107" t="s">
        <v>405</v>
      </c>
      <c r="O99" s="111" t="s">
        <v>15</v>
      </c>
      <c r="P99" s="111">
        <v>43677</v>
      </c>
      <c r="Q99" s="111">
        <v>43830</v>
      </c>
    </row>
    <row r="100" spans="1:17" ht="30" customHeight="1" x14ac:dyDescent="0.2">
      <c r="A100" s="114" t="s">
        <v>410</v>
      </c>
      <c r="B100" s="34" t="s">
        <v>9</v>
      </c>
      <c r="C100" s="35">
        <v>80198650584</v>
      </c>
      <c r="D100" s="107" t="s">
        <v>411</v>
      </c>
      <c r="E100" s="107" t="s">
        <v>11</v>
      </c>
      <c r="F100" s="34" t="s">
        <v>412</v>
      </c>
      <c r="G100" s="34" t="s">
        <v>412</v>
      </c>
      <c r="H100" s="36">
        <v>80007720271</v>
      </c>
      <c r="I100" s="36">
        <v>816350276</v>
      </c>
      <c r="J100" s="108">
        <v>39000</v>
      </c>
      <c r="K100" s="109">
        <v>43830</v>
      </c>
      <c r="L100" s="110">
        <v>14274</v>
      </c>
      <c r="M100" s="107" t="s">
        <v>70</v>
      </c>
      <c r="N100" s="107" t="s">
        <v>413</v>
      </c>
      <c r="O100" s="111" t="s">
        <v>15</v>
      </c>
      <c r="P100" s="111">
        <v>43677</v>
      </c>
      <c r="Q100" s="111">
        <v>43830</v>
      </c>
    </row>
    <row r="101" spans="1:17" ht="30" customHeight="1" x14ac:dyDescent="0.2">
      <c r="A101" s="114" t="s">
        <v>414</v>
      </c>
      <c r="B101" s="34" t="s">
        <v>9</v>
      </c>
      <c r="C101" s="35">
        <v>80198650584</v>
      </c>
      <c r="D101" s="107" t="s">
        <v>415</v>
      </c>
      <c r="E101" s="107" t="s">
        <v>355</v>
      </c>
      <c r="F101" s="34" t="s">
        <v>416</v>
      </c>
      <c r="G101" s="34" t="s">
        <v>416</v>
      </c>
      <c r="H101" s="36">
        <v>5026960962</v>
      </c>
      <c r="I101" s="36">
        <v>5026960962</v>
      </c>
      <c r="J101" s="108">
        <v>218000</v>
      </c>
      <c r="K101" s="109">
        <v>44651</v>
      </c>
      <c r="L101" s="110">
        <v>38744.760000000009</v>
      </c>
      <c r="M101" s="107" t="s">
        <v>34</v>
      </c>
      <c r="N101" s="107" t="s">
        <v>417</v>
      </c>
      <c r="O101" s="111" t="s">
        <v>15</v>
      </c>
      <c r="P101" s="111">
        <v>43739</v>
      </c>
      <c r="Q101" s="111">
        <v>44651</v>
      </c>
    </row>
    <row r="102" spans="1:17" ht="30" customHeight="1" x14ac:dyDescent="0.2">
      <c r="A102" s="114" t="s">
        <v>414</v>
      </c>
      <c r="B102" s="34" t="s">
        <v>9</v>
      </c>
      <c r="C102" s="35">
        <v>80198650584</v>
      </c>
      <c r="D102" s="107" t="s">
        <v>415</v>
      </c>
      <c r="E102" s="107" t="s">
        <v>355</v>
      </c>
      <c r="F102" s="34" t="s">
        <v>418</v>
      </c>
      <c r="G102" s="34" t="s">
        <v>418</v>
      </c>
      <c r="H102" s="36">
        <v>7661170634</v>
      </c>
      <c r="I102" s="36">
        <v>7661170634</v>
      </c>
      <c r="J102" s="108"/>
      <c r="K102" s="109"/>
      <c r="L102" s="111"/>
      <c r="M102" s="111"/>
      <c r="N102" s="111"/>
      <c r="O102" s="111"/>
      <c r="P102" s="111"/>
      <c r="Q102" s="111"/>
    </row>
    <row r="103" spans="1:17" ht="30" customHeight="1" x14ac:dyDescent="0.2">
      <c r="A103" s="114" t="s">
        <v>419</v>
      </c>
      <c r="B103" s="34" t="s">
        <v>9</v>
      </c>
      <c r="C103" s="35">
        <v>80198650584</v>
      </c>
      <c r="D103" s="107" t="s">
        <v>420</v>
      </c>
      <c r="E103" s="107" t="s">
        <v>11</v>
      </c>
      <c r="F103" s="34" t="s">
        <v>421</v>
      </c>
      <c r="G103" s="34" t="s">
        <v>421</v>
      </c>
      <c r="H103" s="36">
        <v>5195930580</v>
      </c>
      <c r="I103" s="36">
        <v>1371361005</v>
      </c>
      <c r="J103" s="108">
        <v>39000</v>
      </c>
      <c r="K103" s="109">
        <v>43830</v>
      </c>
      <c r="L103" s="110"/>
      <c r="M103" s="107" t="s">
        <v>70</v>
      </c>
      <c r="N103" s="107" t="s">
        <v>422</v>
      </c>
      <c r="O103" s="111" t="s">
        <v>15</v>
      </c>
      <c r="P103" s="111">
        <v>43679</v>
      </c>
      <c r="Q103" s="111">
        <v>43830</v>
      </c>
    </row>
    <row r="104" spans="1:17" ht="30" customHeight="1" x14ac:dyDescent="0.2">
      <c r="A104" s="114" t="s">
        <v>423</v>
      </c>
      <c r="B104" s="34" t="s">
        <v>9</v>
      </c>
      <c r="C104" s="35">
        <v>80198650584</v>
      </c>
      <c r="D104" s="107" t="s">
        <v>424</v>
      </c>
      <c r="E104" s="107" t="s">
        <v>11</v>
      </c>
      <c r="F104" s="34" t="s">
        <v>46</v>
      </c>
      <c r="G104" s="34" t="s">
        <v>46</v>
      </c>
      <c r="H104" s="36">
        <v>1989510134</v>
      </c>
      <c r="I104" s="36">
        <v>1989510134</v>
      </c>
      <c r="J104" s="108">
        <v>6000</v>
      </c>
      <c r="K104" s="109">
        <v>43830</v>
      </c>
      <c r="L104" s="110">
        <v>7320</v>
      </c>
      <c r="M104" s="107" t="s">
        <v>13</v>
      </c>
      <c r="N104" s="107" t="s">
        <v>425</v>
      </c>
      <c r="O104" s="111" t="s">
        <v>48</v>
      </c>
      <c r="P104" s="111">
        <v>43679</v>
      </c>
      <c r="Q104" s="111">
        <v>43830</v>
      </c>
    </row>
    <row r="105" spans="1:17" ht="30" customHeight="1" x14ac:dyDescent="0.2">
      <c r="A105" s="114" t="s">
        <v>426</v>
      </c>
      <c r="B105" s="34" t="s">
        <v>9</v>
      </c>
      <c r="C105" s="35">
        <v>80198650584</v>
      </c>
      <c r="D105" s="107" t="s">
        <v>427</v>
      </c>
      <c r="E105" s="107" t="s">
        <v>11</v>
      </c>
      <c r="F105" s="34" t="s">
        <v>101</v>
      </c>
      <c r="G105" s="34" t="s">
        <v>101</v>
      </c>
      <c r="H105" s="36">
        <v>9147251004</v>
      </c>
      <c r="I105" s="36">
        <v>9147251004</v>
      </c>
      <c r="J105" s="108">
        <v>2113</v>
      </c>
      <c r="K105" s="109">
        <v>43707</v>
      </c>
      <c r="L105" s="110">
        <v>2558.34</v>
      </c>
      <c r="M105" s="107" t="s">
        <v>13</v>
      </c>
      <c r="N105" s="107" t="s">
        <v>428</v>
      </c>
      <c r="O105" s="111" t="s">
        <v>15</v>
      </c>
      <c r="P105" s="111">
        <v>43705</v>
      </c>
      <c r="Q105" s="111">
        <v>43707</v>
      </c>
    </row>
    <row r="106" spans="1:17" ht="30" customHeight="1" x14ac:dyDescent="0.2">
      <c r="A106" s="114" t="s">
        <v>429</v>
      </c>
      <c r="B106" s="34" t="s">
        <v>9</v>
      </c>
      <c r="C106" s="35">
        <v>80198650584</v>
      </c>
      <c r="D106" s="107" t="s">
        <v>430</v>
      </c>
      <c r="E106" s="107" t="s">
        <v>355</v>
      </c>
      <c r="F106" s="34" t="s">
        <v>431</v>
      </c>
      <c r="G106" s="34" t="s">
        <v>431</v>
      </c>
      <c r="H106" s="36">
        <v>10379211005</v>
      </c>
      <c r="I106" s="36">
        <v>10379211005</v>
      </c>
      <c r="J106" s="108">
        <v>90000</v>
      </c>
      <c r="K106" s="109">
        <v>44739</v>
      </c>
      <c r="L106" s="110"/>
      <c r="M106" s="107" t="s">
        <v>34</v>
      </c>
      <c r="N106" s="107" t="s">
        <v>432</v>
      </c>
      <c r="O106" s="111" t="s">
        <v>15</v>
      </c>
      <c r="P106" s="111">
        <v>43643</v>
      </c>
      <c r="Q106" s="111">
        <v>44739</v>
      </c>
    </row>
    <row r="107" spans="1:17" ht="30" customHeight="1" x14ac:dyDescent="0.2">
      <c r="A107" s="114" t="s">
        <v>433</v>
      </c>
      <c r="B107" s="34" t="s">
        <v>9</v>
      </c>
      <c r="C107" s="35">
        <v>80198650584</v>
      </c>
      <c r="D107" s="107" t="s">
        <v>434</v>
      </c>
      <c r="E107" s="107" t="s">
        <v>11</v>
      </c>
      <c r="F107" s="34" t="s">
        <v>435</v>
      </c>
      <c r="G107" s="34" t="s">
        <v>435</v>
      </c>
      <c r="H107" s="36" t="s">
        <v>436</v>
      </c>
      <c r="I107" s="36" t="s">
        <v>436</v>
      </c>
      <c r="J107" s="108">
        <v>5800</v>
      </c>
      <c r="K107" s="109">
        <v>44469</v>
      </c>
      <c r="L107" s="110">
        <v>7076</v>
      </c>
      <c r="M107" s="107" t="s">
        <v>13</v>
      </c>
      <c r="N107" s="107" t="s">
        <v>437</v>
      </c>
      <c r="O107" s="111" t="s">
        <v>15</v>
      </c>
      <c r="P107" s="111">
        <v>43735</v>
      </c>
      <c r="Q107" s="111">
        <v>44469</v>
      </c>
    </row>
    <row r="108" spans="1:17" ht="30" customHeight="1" x14ac:dyDescent="0.2">
      <c r="A108" s="114" t="s">
        <v>438</v>
      </c>
      <c r="B108" s="34" t="s">
        <v>9</v>
      </c>
      <c r="C108" s="35">
        <v>80198650584</v>
      </c>
      <c r="D108" s="107" t="s">
        <v>439</v>
      </c>
      <c r="E108" s="107" t="s">
        <v>11</v>
      </c>
      <c r="F108" s="34" t="s">
        <v>243</v>
      </c>
      <c r="G108" s="34" t="s">
        <v>243</v>
      </c>
      <c r="H108" s="36">
        <v>9609931002</v>
      </c>
      <c r="I108" s="36">
        <v>9609931002</v>
      </c>
      <c r="J108" s="108">
        <v>1477.5</v>
      </c>
      <c r="K108" s="109">
        <v>43769</v>
      </c>
      <c r="L108" s="110"/>
      <c r="M108" s="107" t="s">
        <v>13</v>
      </c>
      <c r="N108" s="107" t="s">
        <v>440</v>
      </c>
      <c r="O108" s="111" t="s">
        <v>48</v>
      </c>
      <c r="P108" s="111">
        <v>43740</v>
      </c>
      <c r="Q108" s="111">
        <v>43769</v>
      </c>
    </row>
    <row r="109" spans="1:17" ht="30" customHeight="1" x14ac:dyDescent="0.2">
      <c r="A109" s="114" t="s">
        <v>441</v>
      </c>
      <c r="B109" s="34" t="s">
        <v>9</v>
      </c>
      <c r="C109" s="35">
        <v>80198650584</v>
      </c>
      <c r="D109" s="107" t="s">
        <v>442</v>
      </c>
      <c r="E109" s="107" t="s">
        <v>11</v>
      </c>
      <c r="F109" s="34" t="s">
        <v>243</v>
      </c>
      <c r="G109" s="34" t="s">
        <v>243</v>
      </c>
      <c r="H109" s="36">
        <v>9609931002</v>
      </c>
      <c r="I109" s="36">
        <v>9609931002</v>
      </c>
      <c r="J109" s="108">
        <v>2178</v>
      </c>
      <c r="K109" s="109">
        <v>43769</v>
      </c>
      <c r="L109" s="110">
        <v>2657.16</v>
      </c>
      <c r="M109" s="107" t="s">
        <v>13</v>
      </c>
      <c r="N109" s="107" t="s">
        <v>443</v>
      </c>
      <c r="O109" s="111" t="s">
        <v>48</v>
      </c>
      <c r="P109" s="111">
        <v>43740</v>
      </c>
      <c r="Q109" s="111">
        <v>43769</v>
      </c>
    </row>
    <row r="110" spans="1:17" ht="30" customHeight="1" x14ac:dyDescent="0.2">
      <c r="A110" s="114" t="s">
        <v>444</v>
      </c>
      <c r="B110" s="34" t="s">
        <v>9</v>
      </c>
      <c r="C110" s="35">
        <v>80198650584</v>
      </c>
      <c r="D110" s="107" t="s">
        <v>445</v>
      </c>
      <c r="E110" s="107" t="s">
        <v>11</v>
      </c>
      <c r="F110" s="34" t="s">
        <v>253</v>
      </c>
      <c r="G110" s="34" t="s">
        <v>253</v>
      </c>
      <c r="H110" s="36">
        <v>11811351003</v>
      </c>
      <c r="I110" s="36">
        <v>11811351003</v>
      </c>
      <c r="J110" s="108">
        <v>350</v>
      </c>
      <c r="K110" s="109">
        <v>43769</v>
      </c>
      <c r="L110" s="110"/>
      <c r="M110" s="107" t="s">
        <v>13</v>
      </c>
      <c r="N110" s="107" t="s">
        <v>446</v>
      </c>
      <c r="O110" s="111" t="s">
        <v>48</v>
      </c>
      <c r="P110" s="111">
        <v>43745</v>
      </c>
      <c r="Q110" s="111">
        <v>43769</v>
      </c>
    </row>
    <row r="111" spans="1:17" ht="30" customHeight="1" x14ac:dyDescent="0.2">
      <c r="A111" s="114" t="s">
        <v>447</v>
      </c>
      <c r="B111" s="34" t="s">
        <v>9</v>
      </c>
      <c r="C111" s="35">
        <v>80198650584</v>
      </c>
      <c r="D111" s="107" t="s">
        <v>448</v>
      </c>
      <c r="E111" s="107" t="s">
        <v>11</v>
      </c>
      <c r="F111" s="34" t="s">
        <v>449</v>
      </c>
      <c r="G111" s="34" t="s">
        <v>449</v>
      </c>
      <c r="H111" s="36">
        <v>8327990589</v>
      </c>
      <c r="I111" s="36">
        <v>2024061000</v>
      </c>
      <c r="J111" s="108">
        <v>800</v>
      </c>
      <c r="K111" s="109">
        <v>43769</v>
      </c>
      <c r="L111" s="110"/>
      <c r="M111" s="107" t="s">
        <v>13</v>
      </c>
      <c r="N111" s="107" t="s">
        <v>450</v>
      </c>
      <c r="O111" s="111" t="s">
        <v>15</v>
      </c>
      <c r="P111" s="111">
        <v>43747</v>
      </c>
      <c r="Q111" s="111">
        <v>43769</v>
      </c>
    </row>
    <row r="112" spans="1:17" ht="30" customHeight="1" x14ac:dyDescent="0.2">
      <c r="A112" s="114" t="s">
        <v>451</v>
      </c>
      <c r="B112" s="34" t="s">
        <v>9</v>
      </c>
      <c r="C112" s="35">
        <v>80198650584</v>
      </c>
      <c r="D112" s="107" t="s">
        <v>452</v>
      </c>
      <c r="E112" s="107" t="s">
        <v>11</v>
      </c>
      <c r="F112" s="34" t="s">
        <v>243</v>
      </c>
      <c r="G112" s="34" t="s">
        <v>243</v>
      </c>
      <c r="H112" s="36">
        <v>9609931002</v>
      </c>
      <c r="I112" s="36">
        <v>9609931002</v>
      </c>
      <c r="J112" s="108">
        <v>310</v>
      </c>
      <c r="K112" s="109">
        <v>43769</v>
      </c>
      <c r="L112" s="110">
        <v>378.2</v>
      </c>
      <c r="M112" s="107" t="s">
        <v>13</v>
      </c>
      <c r="N112" s="107" t="s">
        <v>453</v>
      </c>
      <c r="O112" s="111" t="s">
        <v>48</v>
      </c>
      <c r="P112" s="111">
        <v>43745</v>
      </c>
      <c r="Q112" s="111">
        <v>43769</v>
      </c>
    </row>
    <row r="113" spans="1:17" ht="30" customHeight="1" x14ac:dyDescent="0.2">
      <c r="A113" s="114" t="s">
        <v>454</v>
      </c>
      <c r="B113" s="34" t="s">
        <v>9</v>
      </c>
      <c r="C113" s="35">
        <v>80198650584</v>
      </c>
      <c r="D113" s="107" t="s">
        <v>455</v>
      </c>
      <c r="E113" s="107" t="s">
        <v>11</v>
      </c>
      <c r="F113" s="34" t="s">
        <v>380</v>
      </c>
      <c r="G113" s="34" t="s">
        <v>380</v>
      </c>
      <c r="H113" s="36">
        <v>8520140586</v>
      </c>
      <c r="I113" s="36">
        <v>2078061005</v>
      </c>
      <c r="J113" s="108">
        <v>2562</v>
      </c>
      <c r="K113" s="109">
        <v>43762</v>
      </c>
      <c r="L113" s="110">
        <v>3125.64</v>
      </c>
      <c r="M113" s="107" t="s">
        <v>13</v>
      </c>
      <c r="N113" s="107" t="s">
        <v>456</v>
      </c>
      <c r="O113" s="111" t="s">
        <v>48</v>
      </c>
      <c r="P113" s="111">
        <v>43754</v>
      </c>
      <c r="Q113" s="111">
        <v>43762</v>
      </c>
    </row>
    <row r="114" spans="1:17" ht="30" customHeight="1" x14ac:dyDescent="0.2">
      <c r="A114" s="114" t="s">
        <v>235</v>
      </c>
      <c r="B114" s="34" t="s">
        <v>9</v>
      </c>
      <c r="C114" s="35">
        <v>80198650584</v>
      </c>
      <c r="D114" s="107" t="s">
        <v>457</v>
      </c>
      <c r="E114" s="107" t="s">
        <v>11</v>
      </c>
      <c r="F114" s="34" t="s">
        <v>327</v>
      </c>
      <c r="G114" s="34" t="s">
        <v>327</v>
      </c>
      <c r="H114" s="36">
        <v>7765441006</v>
      </c>
      <c r="I114" s="36">
        <v>7765441006</v>
      </c>
      <c r="J114" s="108">
        <v>224</v>
      </c>
      <c r="K114" s="109">
        <v>43756</v>
      </c>
      <c r="L114" s="110">
        <v>259.2</v>
      </c>
      <c r="M114" s="107" t="s">
        <v>13</v>
      </c>
      <c r="N114" s="107" t="s">
        <v>458</v>
      </c>
      <c r="O114" s="111" t="s">
        <v>15</v>
      </c>
      <c r="P114" s="111">
        <v>43756</v>
      </c>
      <c r="Q114" s="111">
        <v>43756</v>
      </c>
    </row>
    <row r="115" spans="1:17" ht="30" customHeight="1" x14ac:dyDescent="0.2">
      <c r="A115" s="114" t="s">
        <v>459</v>
      </c>
      <c r="B115" s="34" t="s">
        <v>9</v>
      </c>
      <c r="C115" s="35">
        <v>80198650584</v>
      </c>
      <c r="D115" s="107" t="s">
        <v>460</v>
      </c>
      <c r="E115" s="107" t="s">
        <v>11</v>
      </c>
      <c r="F115" s="34" t="s">
        <v>461</v>
      </c>
      <c r="G115" s="34" t="s">
        <v>461</v>
      </c>
      <c r="H115" s="36">
        <v>10932881005</v>
      </c>
      <c r="I115" s="36">
        <v>10932881005</v>
      </c>
      <c r="J115" s="108">
        <v>3100</v>
      </c>
      <c r="K115" s="109">
        <v>43830</v>
      </c>
      <c r="L115" s="110"/>
      <c r="M115" s="107" t="s">
        <v>70</v>
      </c>
      <c r="N115" s="107" t="s">
        <v>462</v>
      </c>
      <c r="O115" s="111" t="s">
        <v>15</v>
      </c>
      <c r="P115" s="111">
        <v>43763</v>
      </c>
      <c r="Q115" s="111">
        <v>43830</v>
      </c>
    </row>
    <row r="116" spans="1:17" ht="30" customHeight="1" x14ac:dyDescent="0.2">
      <c r="A116" s="114" t="s">
        <v>463</v>
      </c>
      <c r="B116" s="34" t="s">
        <v>9</v>
      </c>
      <c r="C116" s="35">
        <v>80198650584</v>
      </c>
      <c r="D116" s="107" t="s">
        <v>464</v>
      </c>
      <c r="E116" s="107" t="s">
        <v>11</v>
      </c>
      <c r="F116" s="34" t="s">
        <v>465</v>
      </c>
      <c r="G116" s="34" t="s">
        <v>465</v>
      </c>
      <c r="H116" s="36">
        <v>2421710589</v>
      </c>
      <c r="I116" s="36">
        <v>1056161001</v>
      </c>
      <c r="J116" s="108">
        <v>1080</v>
      </c>
      <c r="K116" s="109">
        <v>44135</v>
      </c>
      <c r="L116" s="110"/>
      <c r="M116" s="107" t="s">
        <v>13</v>
      </c>
      <c r="N116" s="107" t="s">
        <v>466</v>
      </c>
      <c r="O116" s="111" t="s">
        <v>15</v>
      </c>
      <c r="P116" s="111">
        <v>43767</v>
      </c>
      <c r="Q116" s="111">
        <v>44135</v>
      </c>
    </row>
    <row r="117" spans="1:17" ht="30" customHeight="1" x14ac:dyDescent="0.2">
      <c r="A117" s="114" t="s">
        <v>467</v>
      </c>
      <c r="B117" s="34" t="s">
        <v>9</v>
      </c>
      <c r="C117" s="35">
        <v>80198650584</v>
      </c>
      <c r="D117" s="107" t="s">
        <v>468</v>
      </c>
      <c r="E117" s="107" t="s">
        <v>11</v>
      </c>
      <c r="F117" s="34" t="s">
        <v>469</v>
      </c>
      <c r="G117" s="34" t="s">
        <v>469</v>
      </c>
      <c r="H117" s="36">
        <v>12878470157</v>
      </c>
      <c r="I117" s="36">
        <v>12878470157</v>
      </c>
      <c r="J117" s="108">
        <v>6000</v>
      </c>
      <c r="K117" s="109">
        <v>44499</v>
      </c>
      <c r="L117" s="110"/>
      <c r="M117" s="107" t="s">
        <v>13</v>
      </c>
      <c r="N117" s="107" t="s">
        <v>470</v>
      </c>
      <c r="O117" s="111" t="s">
        <v>15</v>
      </c>
      <c r="P117" s="111">
        <v>43768</v>
      </c>
      <c r="Q117" s="111">
        <v>44499</v>
      </c>
    </row>
    <row r="118" spans="1:17" ht="30" customHeight="1" x14ac:dyDescent="0.2">
      <c r="A118" s="114" t="s">
        <v>471</v>
      </c>
      <c r="B118" s="34" t="s">
        <v>9</v>
      </c>
      <c r="C118" s="35">
        <v>80198650584</v>
      </c>
      <c r="D118" s="107" t="s">
        <v>472</v>
      </c>
      <c r="E118" s="107" t="s">
        <v>11</v>
      </c>
      <c r="F118" s="34" t="s">
        <v>473</v>
      </c>
      <c r="G118" s="34" t="s">
        <v>473</v>
      </c>
      <c r="H118" s="36">
        <v>10442541008</v>
      </c>
      <c r="I118" s="36">
        <v>10442541008</v>
      </c>
      <c r="J118" s="108">
        <v>19807</v>
      </c>
      <c r="K118" s="109">
        <v>43830</v>
      </c>
      <c r="L118" s="110"/>
      <c r="M118" s="107" t="s">
        <v>13</v>
      </c>
      <c r="N118" s="107" t="s">
        <v>474</v>
      </c>
      <c r="O118" s="111" t="s">
        <v>15</v>
      </c>
      <c r="P118" s="111">
        <v>43769</v>
      </c>
      <c r="Q118" s="111">
        <v>43830</v>
      </c>
    </row>
    <row r="119" spans="1:17" ht="30" customHeight="1" x14ac:dyDescent="0.2">
      <c r="A119" s="114" t="s">
        <v>475</v>
      </c>
      <c r="B119" s="34" t="s">
        <v>9</v>
      </c>
      <c r="C119" s="35">
        <v>80198650584</v>
      </c>
      <c r="D119" s="107" t="s">
        <v>476</v>
      </c>
      <c r="E119" s="107" t="s">
        <v>11</v>
      </c>
      <c r="F119" s="34" t="s">
        <v>435</v>
      </c>
      <c r="G119" s="34" t="s">
        <v>435</v>
      </c>
      <c r="H119" s="36" t="s">
        <v>436</v>
      </c>
      <c r="I119" s="36" t="s">
        <v>436</v>
      </c>
      <c r="J119" s="108">
        <v>18200</v>
      </c>
      <c r="K119" s="109">
        <v>43830</v>
      </c>
      <c r="L119" s="110"/>
      <c r="M119" s="107" t="s">
        <v>13</v>
      </c>
      <c r="N119" s="107" t="s">
        <v>477</v>
      </c>
      <c r="O119" s="111" t="s">
        <v>15</v>
      </c>
      <c r="P119" s="111">
        <v>43769</v>
      </c>
      <c r="Q119" s="111">
        <v>43830</v>
      </c>
    </row>
    <row r="120" spans="1:17" ht="30" customHeight="1" x14ac:dyDescent="0.2">
      <c r="A120" s="114" t="s">
        <v>478</v>
      </c>
      <c r="B120" s="34" t="s">
        <v>9</v>
      </c>
      <c r="C120" s="35">
        <v>80198650584</v>
      </c>
      <c r="D120" s="107" t="s">
        <v>479</v>
      </c>
      <c r="E120" s="107" t="s">
        <v>11</v>
      </c>
      <c r="F120" s="34" t="s">
        <v>435</v>
      </c>
      <c r="G120" s="34" t="s">
        <v>435</v>
      </c>
      <c r="H120" s="36" t="s">
        <v>436</v>
      </c>
      <c r="I120" s="36" t="s">
        <v>436</v>
      </c>
      <c r="J120" s="108">
        <v>18000</v>
      </c>
      <c r="K120" s="109">
        <v>43830</v>
      </c>
      <c r="L120" s="110"/>
      <c r="M120" s="107" t="s">
        <v>13</v>
      </c>
      <c r="N120" s="107" t="s">
        <v>480</v>
      </c>
      <c r="O120" s="111" t="s">
        <v>15</v>
      </c>
      <c r="P120" s="111">
        <v>43769</v>
      </c>
      <c r="Q120" s="111">
        <v>43830</v>
      </c>
    </row>
    <row r="121" spans="1:17" ht="30" customHeight="1" x14ac:dyDescent="0.2">
      <c r="A121" s="114" t="s">
        <v>481</v>
      </c>
      <c r="B121" s="34" t="s">
        <v>9</v>
      </c>
      <c r="C121" s="35">
        <v>80198650584</v>
      </c>
      <c r="D121" s="107" t="s">
        <v>482</v>
      </c>
      <c r="E121" s="107" t="s">
        <v>11</v>
      </c>
      <c r="F121" s="34" t="s">
        <v>483</v>
      </c>
      <c r="G121" s="34" t="s">
        <v>483</v>
      </c>
      <c r="H121" s="36">
        <v>4002141002</v>
      </c>
      <c r="I121" s="36">
        <v>4002141002</v>
      </c>
      <c r="J121" s="108">
        <v>2500</v>
      </c>
      <c r="K121" s="109">
        <v>43830</v>
      </c>
      <c r="L121" s="110"/>
      <c r="M121" s="107" t="s">
        <v>13</v>
      </c>
      <c r="N121" s="107" t="s">
        <v>484</v>
      </c>
      <c r="O121" s="111" t="s">
        <v>15</v>
      </c>
      <c r="P121" s="111">
        <v>43769</v>
      </c>
      <c r="Q121" s="111">
        <v>43830</v>
      </c>
    </row>
    <row r="122" spans="1:17" ht="30" customHeight="1" x14ac:dyDescent="0.2">
      <c r="A122" s="114" t="s">
        <v>485</v>
      </c>
      <c r="B122" s="34" t="s">
        <v>9</v>
      </c>
      <c r="C122" s="35">
        <v>80198650584</v>
      </c>
      <c r="D122" s="107" t="s">
        <v>486</v>
      </c>
      <c r="E122" s="107" t="s">
        <v>11</v>
      </c>
      <c r="F122" s="34" t="s">
        <v>473</v>
      </c>
      <c r="G122" s="34" t="s">
        <v>473</v>
      </c>
      <c r="H122" s="36">
        <v>10442541008</v>
      </c>
      <c r="I122" s="36">
        <v>10442541008</v>
      </c>
      <c r="J122" s="108">
        <v>7200</v>
      </c>
      <c r="K122" s="109">
        <v>43830</v>
      </c>
      <c r="L122" s="110">
        <v>8784</v>
      </c>
      <c r="M122" s="107" t="s">
        <v>13</v>
      </c>
      <c r="N122" s="107" t="s">
        <v>487</v>
      </c>
      <c r="O122" s="111" t="s">
        <v>15</v>
      </c>
      <c r="P122" s="111">
        <v>43769</v>
      </c>
      <c r="Q122" s="111">
        <v>43830</v>
      </c>
    </row>
    <row r="123" spans="1:17" ht="30" customHeight="1" x14ac:dyDescent="0.2">
      <c r="A123" s="114" t="s">
        <v>488</v>
      </c>
      <c r="B123" s="34" t="s">
        <v>9</v>
      </c>
      <c r="C123" s="35">
        <v>80198650584</v>
      </c>
      <c r="D123" s="107" t="s">
        <v>489</v>
      </c>
      <c r="E123" s="107" t="s">
        <v>11</v>
      </c>
      <c r="F123" s="34" t="s">
        <v>181</v>
      </c>
      <c r="G123" s="34" t="s">
        <v>181</v>
      </c>
      <c r="H123" s="36">
        <v>1735830596</v>
      </c>
      <c r="I123" s="36">
        <v>1735830596</v>
      </c>
      <c r="J123" s="108">
        <v>2490</v>
      </c>
      <c r="K123" s="109">
        <v>43830</v>
      </c>
      <c r="L123" s="110"/>
      <c r="M123" s="107" t="s">
        <v>13</v>
      </c>
      <c r="N123" s="107" t="s">
        <v>490</v>
      </c>
      <c r="O123" s="111" t="s">
        <v>15</v>
      </c>
      <c r="P123" s="111">
        <v>43809</v>
      </c>
      <c r="Q123" s="111">
        <v>43830</v>
      </c>
    </row>
    <row r="124" spans="1:17" ht="30" customHeight="1" x14ac:dyDescent="0.2">
      <c r="A124" s="114" t="s">
        <v>491</v>
      </c>
      <c r="B124" s="34" t="s">
        <v>9</v>
      </c>
      <c r="C124" s="35">
        <v>80198650584</v>
      </c>
      <c r="D124" s="107" t="s">
        <v>492</v>
      </c>
      <c r="E124" s="107" t="s">
        <v>11</v>
      </c>
      <c r="F124" s="34" t="s">
        <v>51</v>
      </c>
      <c r="G124" s="34" t="s">
        <v>51</v>
      </c>
      <c r="H124" s="36">
        <v>7945211006</v>
      </c>
      <c r="I124" s="36">
        <v>7945211006</v>
      </c>
      <c r="J124" s="108">
        <v>855</v>
      </c>
      <c r="K124" s="109">
        <v>43830</v>
      </c>
      <c r="L124" s="110">
        <v>567.29999999999995</v>
      </c>
      <c r="M124" s="107" t="s">
        <v>13</v>
      </c>
      <c r="N124" s="107" t="s">
        <v>493</v>
      </c>
      <c r="O124" s="111" t="s">
        <v>15</v>
      </c>
      <c r="P124" s="111">
        <v>43784</v>
      </c>
      <c r="Q124" s="111">
        <v>43830</v>
      </c>
    </row>
    <row r="125" spans="1:17" ht="30" customHeight="1" x14ac:dyDescent="0.2">
      <c r="A125" s="114">
        <v>8117854909</v>
      </c>
      <c r="B125" s="34" t="s">
        <v>9</v>
      </c>
      <c r="C125" s="35">
        <v>80198650584</v>
      </c>
      <c r="D125" s="107" t="s">
        <v>494</v>
      </c>
      <c r="E125" s="107" t="s">
        <v>11</v>
      </c>
      <c r="F125" s="34" t="s">
        <v>495</v>
      </c>
      <c r="G125" s="34" t="s">
        <v>495</v>
      </c>
      <c r="H125" s="36">
        <v>2279100545</v>
      </c>
      <c r="I125" s="36">
        <v>2279100545</v>
      </c>
      <c r="J125" s="108">
        <v>19500</v>
      </c>
      <c r="K125" s="109">
        <v>44883</v>
      </c>
      <c r="L125" s="110"/>
      <c r="M125" s="107" t="s">
        <v>13</v>
      </c>
      <c r="N125" s="107" t="s">
        <v>496</v>
      </c>
      <c r="O125" s="111" t="s">
        <v>15</v>
      </c>
      <c r="P125" s="111">
        <v>43787</v>
      </c>
      <c r="Q125" s="111">
        <v>44883</v>
      </c>
    </row>
    <row r="126" spans="1:17" ht="30" customHeight="1" x14ac:dyDescent="0.2">
      <c r="A126" s="114" t="s">
        <v>497</v>
      </c>
      <c r="B126" s="34" t="s">
        <v>9</v>
      </c>
      <c r="C126" s="35">
        <v>80198650584</v>
      </c>
      <c r="D126" s="107" t="s">
        <v>498</v>
      </c>
      <c r="E126" s="107" t="s">
        <v>11</v>
      </c>
      <c r="F126" s="34" t="s">
        <v>483</v>
      </c>
      <c r="G126" s="34" t="s">
        <v>483</v>
      </c>
      <c r="H126" s="36">
        <v>4002141002</v>
      </c>
      <c r="I126" s="36">
        <v>4002141002</v>
      </c>
      <c r="J126" s="108">
        <v>6000</v>
      </c>
      <c r="K126" s="109">
        <v>43830</v>
      </c>
      <c r="L126" s="110"/>
      <c r="M126" s="107" t="s">
        <v>13</v>
      </c>
      <c r="N126" s="107" t="s">
        <v>499</v>
      </c>
      <c r="O126" s="111" t="s">
        <v>15</v>
      </c>
      <c r="P126" s="111">
        <v>43787</v>
      </c>
      <c r="Q126" s="111">
        <v>43830</v>
      </c>
    </row>
    <row r="127" spans="1:17" ht="30" customHeight="1" x14ac:dyDescent="0.2">
      <c r="A127" s="114" t="s">
        <v>500</v>
      </c>
      <c r="B127" s="34" t="s">
        <v>9</v>
      </c>
      <c r="C127" s="35">
        <v>80198650584</v>
      </c>
      <c r="D127" s="107" t="s">
        <v>501</v>
      </c>
      <c r="E127" s="107" t="s">
        <v>11</v>
      </c>
      <c r="F127" s="34" t="s">
        <v>192</v>
      </c>
      <c r="G127" s="34" t="s">
        <v>192</v>
      </c>
      <c r="H127" s="36">
        <v>855260154</v>
      </c>
      <c r="I127" s="36">
        <v>855260154</v>
      </c>
      <c r="J127" s="108">
        <v>2200</v>
      </c>
      <c r="K127" s="109">
        <v>43830</v>
      </c>
      <c r="L127" s="110"/>
      <c r="M127" s="107" t="s">
        <v>70</v>
      </c>
      <c r="N127" s="107" t="s">
        <v>502</v>
      </c>
      <c r="O127" s="111" t="s">
        <v>15</v>
      </c>
      <c r="P127" s="111">
        <v>43788</v>
      </c>
      <c r="Q127" s="111">
        <v>43830</v>
      </c>
    </row>
    <row r="128" spans="1:17" ht="30" customHeight="1" x14ac:dyDescent="0.2">
      <c r="A128" s="114">
        <v>8122091187</v>
      </c>
      <c r="B128" s="34" t="s">
        <v>9</v>
      </c>
      <c r="C128" s="35">
        <v>80198650584</v>
      </c>
      <c r="D128" s="107" t="s">
        <v>503</v>
      </c>
      <c r="E128" s="107" t="s">
        <v>504</v>
      </c>
      <c r="F128" s="34" t="s">
        <v>505</v>
      </c>
      <c r="G128" s="34" t="s">
        <v>505</v>
      </c>
      <c r="H128" s="36">
        <v>5231661009</v>
      </c>
      <c r="I128" s="36">
        <v>5231661009</v>
      </c>
      <c r="J128" s="108">
        <v>73766.820000000007</v>
      </c>
      <c r="K128" s="109">
        <v>44196</v>
      </c>
      <c r="L128" s="110"/>
      <c r="M128" s="107" t="s">
        <v>34</v>
      </c>
      <c r="N128" s="107" t="s">
        <v>506</v>
      </c>
      <c r="O128" s="111" t="s">
        <v>48</v>
      </c>
      <c r="P128" s="111">
        <v>43798</v>
      </c>
      <c r="Q128" s="111">
        <v>44196</v>
      </c>
    </row>
    <row r="129" spans="1:17" ht="30" customHeight="1" x14ac:dyDescent="0.2">
      <c r="A129" s="114">
        <v>8122091187</v>
      </c>
      <c r="B129" s="34" t="s">
        <v>9</v>
      </c>
      <c r="C129" s="35">
        <v>80198650584</v>
      </c>
      <c r="D129" s="107" t="s">
        <v>503</v>
      </c>
      <c r="E129" s="107" t="s">
        <v>504</v>
      </c>
      <c r="F129" s="34" t="s">
        <v>435</v>
      </c>
      <c r="G129" s="34" t="s">
        <v>435</v>
      </c>
      <c r="H129" s="36" t="s">
        <v>436</v>
      </c>
      <c r="I129" s="36" t="s">
        <v>436</v>
      </c>
      <c r="J129" s="108"/>
      <c r="K129" s="109"/>
      <c r="L129" s="110"/>
      <c r="M129" s="107"/>
      <c r="N129" s="107"/>
      <c r="O129" s="111"/>
      <c r="P129" s="111"/>
      <c r="Q129" s="111"/>
    </row>
    <row r="130" spans="1:17" ht="30" customHeight="1" x14ac:dyDescent="0.2">
      <c r="A130" s="114" t="s">
        <v>507</v>
      </c>
      <c r="B130" s="34" t="s">
        <v>9</v>
      </c>
      <c r="C130" s="35">
        <v>80198650584</v>
      </c>
      <c r="D130" s="107" t="s">
        <v>508</v>
      </c>
      <c r="E130" s="107" t="s">
        <v>11</v>
      </c>
      <c r="F130" s="34" t="s">
        <v>509</v>
      </c>
      <c r="G130" s="34" t="s">
        <v>509</v>
      </c>
      <c r="H130" s="36" t="s">
        <v>510</v>
      </c>
      <c r="I130" s="36">
        <v>993060797</v>
      </c>
      <c r="J130" s="108">
        <v>1750</v>
      </c>
      <c r="K130" s="109">
        <v>43830</v>
      </c>
      <c r="L130" s="110"/>
      <c r="M130" s="107" t="s">
        <v>13</v>
      </c>
      <c r="N130" s="107" t="s">
        <v>511</v>
      </c>
      <c r="O130" s="111" t="s">
        <v>48</v>
      </c>
      <c r="P130" s="111">
        <v>43802</v>
      </c>
      <c r="Q130" s="111">
        <v>43830</v>
      </c>
    </row>
    <row r="131" spans="1:17" ht="30" customHeight="1" x14ac:dyDescent="0.2">
      <c r="A131" s="114" t="s">
        <v>512</v>
      </c>
      <c r="B131" s="34" t="s">
        <v>9</v>
      </c>
      <c r="C131" s="35">
        <v>80198650584</v>
      </c>
      <c r="D131" s="107" t="s">
        <v>513</v>
      </c>
      <c r="E131" s="107" t="s">
        <v>11</v>
      </c>
      <c r="F131" s="34" t="s">
        <v>514</v>
      </c>
      <c r="G131" s="34" t="s">
        <v>514</v>
      </c>
      <c r="H131" s="36" t="s">
        <v>515</v>
      </c>
      <c r="I131" s="36">
        <v>144660578</v>
      </c>
      <c r="J131" s="108">
        <v>768</v>
      </c>
      <c r="K131" s="109">
        <v>43830</v>
      </c>
      <c r="L131" s="110"/>
      <c r="M131" s="107" t="s">
        <v>13</v>
      </c>
      <c r="N131" s="107" t="s">
        <v>516</v>
      </c>
      <c r="O131" s="111" t="s">
        <v>48</v>
      </c>
      <c r="P131" s="111">
        <v>43802</v>
      </c>
      <c r="Q131" s="111">
        <v>43830</v>
      </c>
    </row>
    <row r="132" spans="1:17" ht="30" customHeight="1" x14ac:dyDescent="0.2">
      <c r="A132" s="114" t="s">
        <v>517</v>
      </c>
      <c r="B132" s="34" t="s">
        <v>9</v>
      </c>
      <c r="C132" s="35">
        <v>80198650584</v>
      </c>
      <c r="D132" s="107" t="s">
        <v>518</v>
      </c>
      <c r="E132" s="107" t="s">
        <v>11</v>
      </c>
      <c r="F132" s="34" t="s">
        <v>509</v>
      </c>
      <c r="G132" s="34" t="s">
        <v>509</v>
      </c>
      <c r="H132" s="36" t="s">
        <v>510</v>
      </c>
      <c r="I132" s="36">
        <v>993060797</v>
      </c>
      <c r="J132" s="108">
        <v>795</v>
      </c>
      <c r="K132" s="109">
        <v>43830</v>
      </c>
      <c r="L132" s="110">
        <v>969.9</v>
      </c>
      <c r="M132" s="107" t="s">
        <v>13</v>
      </c>
      <c r="N132" s="107" t="s">
        <v>519</v>
      </c>
      <c r="O132" s="111" t="s">
        <v>48</v>
      </c>
      <c r="P132" s="111">
        <v>43803</v>
      </c>
      <c r="Q132" s="111">
        <v>43830</v>
      </c>
    </row>
    <row r="133" spans="1:17" ht="30" customHeight="1" x14ac:dyDescent="0.2">
      <c r="A133" s="114" t="s">
        <v>520</v>
      </c>
      <c r="B133" s="34" t="s">
        <v>9</v>
      </c>
      <c r="C133" s="35">
        <v>80198650584</v>
      </c>
      <c r="D133" s="107" t="s">
        <v>521</v>
      </c>
      <c r="E133" s="107" t="s">
        <v>11</v>
      </c>
      <c r="F133" s="34" t="s">
        <v>522</v>
      </c>
      <c r="G133" s="34" t="s">
        <v>522</v>
      </c>
      <c r="H133" s="36">
        <v>628450694</v>
      </c>
      <c r="I133" s="36">
        <v>628450694</v>
      </c>
      <c r="J133" s="108">
        <v>873.22115384615381</v>
      </c>
      <c r="K133" s="109">
        <v>43830</v>
      </c>
      <c r="L133" s="110"/>
      <c r="M133" s="107" t="s">
        <v>13</v>
      </c>
      <c r="N133" s="107" t="s">
        <v>523</v>
      </c>
      <c r="O133" s="111" t="s">
        <v>48</v>
      </c>
      <c r="P133" s="111">
        <v>43803</v>
      </c>
      <c r="Q133" s="111">
        <v>43830</v>
      </c>
    </row>
    <row r="134" spans="1:17" ht="30" customHeight="1" x14ac:dyDescent="0.2">
      <c r="A134" s="114" t="s">
        <v>524</v>
      </c>
      <c r="B134" s="34" t="s">
        <v>9</v>
      </c>
      <c r="C134" s="35">
        <v>80198650584</v>
      </c>
      <c r="D134" s="107" t="s">
        <v>525</v>
      </c>
      <c r="E134" s="107" t="s">
        <v>11</v>
      </c>
      <c r="F134" s="34" t="s">
        <v>196</v>
      </c>
      <c r="G134" s="34" t="s">
        <v>196</v>
      </c>
      <c r="H134" s="36">
        <v>1203550353</v>
      </c>
      <c r="I134" s="36">
        <v>865531008</v>
      </c>
      <c r="J134" s="108">
        <v>2439.9699999999998</v>
      </c>
      <c r="K134" s="109">
        <v>43830</v>
      </c>
      <c r="L134" s="110"/>
      <c r="M134" s="107" t="s">
        <v>13</v>
      </c>
      <c r="N134" s="107" t="s">
        <v>526</v>
      </c>
      <c r="O134" s="111" t="s">
        <v>48</v>
      </c>
      <c r="P134" s="111">
        <v>43816</v>
      </c>
      <c r="Q134" s="111">
        <v>43830</v>
      </c>
    </row>
    <row r="135" spans="1:17" ht="30" customHeight="1" x14ac:dyDescent="0.2">
      <c r="A135" s="114" t="s">
        <v>527</v>
      </c>
      <c r="B135" s="34" t="s">
        <v>9</v>
      </c>
      <c r="C135" s="35">
        <v>80198650584</v>
      </c>
      <c r="D135" s="107" t="s">
        <v>528</v>
      </c>
      <c r="E135" s="107" t="s">
        <v>11</v>
      </c>
      <c r="F135" s="34" t="s">
        <v>529</v>
      </c>
      <c r="G135" s="34" t="s">
        <v>529</v>
      </c>
      <c r="H135" s="36">
        <v>142410596</v>
      </c>
      <c r="I135" s="36">
        <v>142410596</v>
      </c>
      <c r="J135" s="108">
        <v>570</v>
      </c>
      <c r="K135" s="109">
        <v>43830</v>
      </c>
      <c r="L135" s="110">
        <v>695.4</v>
      </c>
      <c r="M135" s="107" t="s">
        <v>13</v>
      </c>
      <c r="N135" s="107" t="s">
        <v>530</v>
      </c>
      <c r="O135" s="111" t="s">
        <v>48</v>
      </c>
      <c r="P135" s="111">
        <v>43805</v>
      </c>
      <c r="Q135" s="111">
        <v>43830</v>
      </c>
    </row>
    <row r="136" spans="1:17" ht="30" customHeight="1" x14ac:dyDescent="0.2">
      <c r="A136" s="114" t="s">
        <v>531</v>
      </c>
      <c r="B136" s="34" t="s">
        <v>9</v>
      </c>
      <c r="C136" s="35">
        <v>80198650584</v>
      </c>
      <c r="D136" s="107" t="s">
        <v>532</v>
      </c>
      <c r="E136" s="107" t="s">
        <v>11</v>
      </c>
      <c r="F136" s="34" t="s">
        <v>533</v>
      </c>
      <c r="G136" s="34" t="s">
        <v>533</v>
      </c>
      <c r="H136" s="36">
        <v>970600581</v>
      </c>
      <c r="I136" s="36">
        <v>947821005</v>
      </c>
      <c r="J136" s="108">
        <v>10335.25</v>
      </c>
      <c r="K136" s="109">
        <v>43830</v>
      </c>
      <c r="L136" s="110"/>
      <c r="M136" s="107" t="s">
        <v>13</v>
      </c>
      <c r="N136" s="107" t="s">
        <v>534</v>
      </c>
      <c r="O136" s="111" t="s">
        <v>15</v>
      </c>
      <c r="P136" s="111">
        <v>43809</v>
      </c>
      <c r="Q136" s="111">
        <v>43830</v>
      </c>
    </row>
    <row r="137" spans="1:17" ht="30" customHeight="1" x14ac:dyDescent="0.2">
      <c r="A137" s="114" t="s">
        <v>535</v>
      </c>
      <c r="B137" s="34" t="s">
        <v>9</v>
      </c>
      <c r="C137" s="35">
        <v>80198650584</v>
      </c>
      <c r="D137" s="107" t="s">
        <v>536</v>
      </c>
      <c r="E137" s="107" t="s">
        <v>11</v>
      </c>
      <c r="F137" s="34" t="s">
        <v>537</v>
      </c>
      <c r="G137" s="34" t="s">
        <v>537</v>
      </c>
      <c r="H137" s="36">
        <v>8340591000</v>
      </c>
      <c r="I137" s="36">
        <v>8340591000</v>
      </c>
      <c r="J137" s="108">
        <v>380</v>
      </c>
      <c r="K137" s="109">
        <v>43830</v>
      </c>
      <c r="L137" s="110"/>
      <c r="M137" s="107" t="s">
        <v>13</v>
      </c>
      <c r="N137" s="107" t="s">
        <v>538</v>
      </c>
      <c r="O137" s="111" t="s">
        <v>15</v>
      </c>
      <c r="P137" s="111">
        <v>43810</v>
      </c>
      <c r="Q137" s="111">
        <v>43830</v>
      </c>
    </row>
    <row r="138" spans="1:17" ht="30" customHeight="1" x14ac:dyDescent="0.2">
      <c r="A138" s="114" t="s">
        <v>539</v>
      </c>
      <c r="B138" s="34" t="s">
        <v>9</v>
      </c>
      <c r="C138" s="35">
        <v>80198650584</v>
      </c>
      <c r="D138" s="107" t="s">
        <v>540</v>
      </c>
      <c r="E138" s="107" t="s">
        <v>11</v>
      </c>
      <c r="F138" s="34" t="s">
        <v>253</v>
      </c>
      <c r="G138" s="34" t="s">
        <v>253</v>
      </c>
      <c r="H138" s="36">
        <v>11811351003</v>
      </c>
      <c r="I138" s="36">
        <v>11811351003</v>
      </c>
      <c r="J138" s="108">
        <v>1318.15</v>
      </c>
      <c r="K138" s="109">
        <v>43830</v>
      </c>
      <c r="L138" s="110"/>
      <c r="M138" s="107" t="s">
        <v>13</v>
      </c>
      <c r="N138" s="107" t="s">
        <v>541</v>
      </c>
      <c r="O138" s="111" t="s">
        <v>48</v>
      </c>
      <c r="P138" s="111">
        <v>43811</v>
      </c>
      <c r="Q138" s="111">
        <v>43830</v>
      </c>
    </row>
    <row r="139" spans="1:17" ht="30" customHeight="1" x14ac:dyDescent="0.2">
      <c r="A139" s="114" t="s">
        <v>542</v>
      </c>
      <c r="B139" s="34" t="s">
        <v>9</v>
      </c>
      <c r="C139" s="35">
        <v>80198650584</v>
      </c>
      <c r="D139" s="107" t="s">
        <v>249</v>
      </c>
      <c r="E139" s="107" t="s">
        <v>11</v>
      </c>
      <c r="F139" s="34" t="s">
        <v>243</v>
      </c>
      <c r="G139" s="34" t="s">
        <v>243</v>
      </c>
      <c r="H139" s="36">
        <v>9609931002</v>
      </c>
      <c r="I139" s="36">
        <v>9609931002</v>
      </c>
      <c r="J139" s="108">
        <v>4042.7</v>
      </c>
      <c r="K139" s="109">
        <v>43830</v>
      </c>
      <c r="L139" s="110"/>
      <c r="M139" s="107" t="s">
        <v>13</v>
      </c>
      <c r="N139" s="107" t="s">
        <v>543</v>
      </c>
      <c r="O139" s="111" t="s">
        <v>48</v>
      </c>
      <c r="P139" s="111">
        <v>43812</v>
      </c>
      <c r="Q139" s="111">
        <v>43830</v>
      </c>
    </row>
    <row r="140" spans="1:17" ht="30" customHeight="1" x14ac:dyDescent="0.2">
      <c r="A140" s="114" t="s">
        <v>544</v>
      </c>
      <c r="B140" s="34" t="s">
        <v>9</v>
      </c>
      <c r="C140" s="35">
        <v>80198650584</v>
      </c>
      <c r="D140" s="107" t="s">
        <v>545</v>
      </c>
      <c r="E140" s="107" t="s">
        <v>11</v>
      </c>
      <c r="F140" s="34" t="s">
        <v>546</v>
      </c>
      <c r="G140" s="34" t="s">
        <v>546</v>
      </c>
      <c r="H140" s="36">
        <v>1870980362</v>
      </c>
      <c r="I140" s="36">
        <v>1870980362</v>
      </c>
      <c r="J140" s="108">
        <v>231.98</v>
      </c>
      <c r="K140" s="109">
        <v>43830</v>
      </c>
      <c r="L140" s="110"/>
      <c r="M140" s="107" t="s">
        <v>13</v>
      </c>
      <c r="N140" s="107" t="s">
        <v>547</v>
      </c>
      <c r="O140" s="111" t="s">
        <v>48</v>
      </c>
      <c r="P140" s="111">
        <v>43815</v>
      </c>
      <c r="Q140" s="111">
        <v>43830</v>
      </c>
    </row>
    <row r="141" spans="1:17" ht="30" customHeight="1" x14ac:dyDescent="0.2">
      <c r="A141" s="114" t="s">
        <v>548</v>
      </c>
      <c r="B141" s="34" t="s">
        <v>9</v>
      </c>
      <c r="C141" s="35">
        <v>80198650584</v>
      </c>
      <c r="D141" s="107" t="s">
        <v>549</v>
      </c>
      <c r="E141" s="107" t="s">
        <v>11</v>
      </c>
      <c r="F141" s="34"/>
      <c r="G141" s="34" t="s">
        <v>483</v>
      </c>
      <c r="H141" s="36"/>
      <c r="I141" s="36"/>
      <c r="J141" s="108">
        <v>1127.8688524590164</v>
      </c>
      <c r="K141" s="109">
        <v>43830</v>
      </c>
      <c r="L141" s="110"/>
      <c r="M141" s="107" t="s">
        <v>13</v>
      </c>
      <c r="N141" s="107" t="s">
        <v>550</v>
      </c>
      <c r="O141" s="111" t="s">
        <v>48</v>
      </c>
      <c r="P141" s="111">
        <v>43816</v>
      </c>
      <c r="Q141" s="111">
        <v>43830</v>
      </c>
    </row>
    <row r="142" spans="1:17" ht="30" customHeight="1" x14ac:dyDescent="0.2">
      <c r="A142" s="114" t="s">
        <v>551</v>
      </c>
      <c r="B142" s="34" t="s">
        <v>9</v>
      </c>
      <c r="C142" s="35">
        <v>80198650584</v>
      </c>
      <c r="D142" s="107" t="s">
        <v>552</v>
      </c>
      <c r="E142" s="107" t="s">
        <v>11</v>
      </c>
      <c r="F142" s="34" t="s">
        <v>55</v>
      </c>
      <c r="G142" s="34" t="s">
        <v>55</v>
      </c>
      <c r="H142" s="36">
        <v>11616511009</v>
      </c>
      <c r="I142" s="36">
        <v>11616511009</v>
      </c>
      <c r="J142" s="108">
        <v>6000</v>
      </c>
      <c r="K142" s="109">
        <v>43889</v>
      </c>
      <c r="L142" s="110"/>
      <c r="M142" s="107" t="s">
        <v>13</v>
      </c>
      <c r="N142" s="107" t="s">
        <v>553</v>
      </c>
      <c r="O142" s="111" t="s">
        <v>15</v>
      </c>
      <c r="P142" s="111">
        <v>43818</v>
      </c>
      <c r="Q142" s="111">
        <v>43889</v>
      </c>
    </row>
    <row r="143" spans="1:17" ht="30" customHeight="1" x14ac:dyDescent="0.2">
      <c r="A143" s="114" t="s">
        <v>554</v>
      </c>
      <c r="B143" s="34" t="s">
        <v>9</v>
      </c>
      <c r="C143" s="35">
        <v>80198650584</v>
      </c>
      <c r="D143" s="107" t="s">
        <v>555</v>
      </c>
      <c r="E143" s="107" t="s">
        <v>11</v>
      </c>
      <c r="F143" s="34" t="s">
        <v>404</v>
      </c>
      <c r="G143" s="34" t="s">
        <v>404</v>
      </c>
      <c r="H143" s="36">
        <v>1699520159</v>
      </c>
      <c r="I143" s="36">
        <v>1699520159</v>
      </c>
      <c r="J143" s="108">
        <v>0.01</v>
      </c>
      <c r="K143" s="109">
        <v>44196</v>
      </c>
      <c r="L143" s="110"/>
      <c r="M143" s="107" t="s">
        <v>13</v>
      </c>
      <c r="N143" s="107" t="s">
        <v>556</v>
      </c>
      <c r="O143" s="111" t="s">
        <v>15</v>
      </c>
      <c r="P143" s="111">
        <v>43831</v>
      </c>
      <c r="Q143" s="111">
        <v>44196</v>
      </c>
    </row>
    <row r="144" spans="1:17" ht="30" customHeight="1" x14ac:dyDescent="0.2">
      <c r="A144" s="114" t="s">
        <v>557</v>
      </c>
      <c r="B144" s="34" t="s">
        <v>9</v>
      </c>
      <c r="C144" s="35">
        <v>80198650584</v>
      </c>
      <c r="D144" s="107" t="s">
        <v>199</v>
      </c>
      <c r="E144" s="107" t="s">
        <v>11</v>
      </c>
      <c r="F144" s="34" t="s">
        <v>110</v>
      </c>
      <c r="G144" s="34" t="s">
        <v>110</v>
      </c>
      <c r="H144" s="36">
        <v>11885141009</v>
      </c>
      <c r="I144" s="36">
        <v>11885141009</v>
      </c>
      <c r="J144" s="108">
        <v>2396.56</v>
      </c>
      <c r="K144" s="109">
        <v>43830</v>
      </c>
      <c r="L144" s="110"/>
      <c r="M144" s="107" t="s">
        <v>13</v>
      </c>
      <c r="N144" s="107" t="s">
        <v>558</v>
      </c>
      <c r="O144" s="111" t="s">
        <v>48</v>
      </c>
      <c r="P144" s="111">
        <v>43822</v>
      </c>
      <c r="Q144" s="111">
        <v>43830</v>
      </c>
    </row>
    <row r="145" spans="1:17" ht="30" customHeight="1" x14ac:dyDescent="0.2">
      <c r="A145" s="114" t="s">
        <v>559</v>
      </c>
      <c r="B145" s="34" t="s">
        <v>9</v>
      </c>
      <c r="C145" s="35">
        <v>80198650584</v>
      </c>
      <c r="D145" s="107" t="s">
        <v>560</v>
      </c>
      <c r="E145" s="107" t="s">
        <v>11</v>
      </c>
      <c r="F145" s="34" t="s">
        <v>211</v>
      </c>
      <c r="G145" s="34" t="s">
        <v>211</v>
      </c>
      <c r="H145" s="36" t="s">
        <v>212</v>
      </c>
      <c r="I145" s="36" t="s">
        <v>212</v>
      </c>
      <c r="J145" s="108">
        <v>400</v>
      </c>
      <c r="K145" s="109">
        <v>43830</v>
      </c>
      <c r="L145" s="110"/>
      <c r="M145" s="107" t="s">
        <v>13</v>
      </c>
      <c r="N145" s="107" t="s">
        <v>561</v>
      </c>
      <c r="O145" s="111" t="s">
        <v>48</v>
      </c>
      <c r="P145" s="111">
        <v>43822</v>
      </c>
      <c r="Q145" s="111">
        <v>43830</v>
      </c>
    </row>
    <row r="146" spans="1:17" ht="30" customHeight="1" x14ac:dyDescent="0.2">
      <c r="A146" s="114" t="s">
        <v>562</v>
      </c>
      <c r="B146" s="34" t="s">
        <v>9</v>
      </c>
      <c r="C146" s="35">
        <v>80198650584</v>
      </c>
      <c r="D146" s="107" t="s">
        <v>563</v>
      </c>
      <c r="E146" s="107" t="s">
        <v>11</v>
      </c>
      <c r="F146" s="34" t="s">
        <v>120</v>
      </c>
      <c r="G146" s="34" t="s">
        <v>120</v>
      </c>
      <c r="H146" s="36">
        <v>10274101004</v>
      </c>
      <c r="I146" s="36">
        <v>10274101004</v>
      </c>
      <c r="J146" s="108">
        <v>3200</v>
      </c>
      <c r="K146" s="109">
        <v>44104</v>
      </c>
      <c r="L146" s="110"/>
      <c r="M146" s="107" t="s">
        <v>13</v>
      </c>
      <c r="N146" s="107" t="s">
        <v>564</v>
      </c>
      <c r="O146" s="111" t="s">
        <v>15</v>
      </c>
      <c r="P146" s="111">
        <v>43819</v>
      </c>
      <c r="Q146" s="111">
        <v>44104</v>
      </c>
    </row>
    <row r="147" spans="1:17" ht="30" customHeight="1" x14ac:dyDescent="0.2">
      <c r="A147" s="114" t="s">
        <v>565</v>
      </c>
      <c r="B147" s="34" t="s">
        <v>9</v>
      </c>
      <c r="C147" s="35">
        <v>80198650584</v>
      </c>
      <c r="D147" s="107" t="s">
        <v>566</v>
      </c>
      <c r="E147" s="107" t="s">
        <v>11</v>
      </c>
      <c r="F147" s="34" t="s">
        <v>567</v>
      </c>
      <c r="G147" s="34" t="s">
        <v>567</v>
      </c>
      <c r="H147" s="36">
        <v>5100261006</v>
      </c>
      <c r="I147" s="36">
        <v>5100261006</v>
      </c>
      <c r="J147" s="108">
        <v>3164</v>
      </c>
      <c r="K147" s="109">
        <v>43818</v>
      </c>
      <c r="L147" s="110"/>
      <c r="M147" s="107" t="s">
        <v>13</v>
      </c>
      <c r="N147" s="107" t="s">
        <v>568</v>
      </c>
      <c r="O147" s="111" t="s">
        <v>15</v>
      </c>
      <c r="P147" s="111">
        <v>43818</v>
      </c>
      <c r="Q147" s="111">
        <v>43818</v>
      </c>
    </row>
    <row r="148" spans="1:17" ht="30" customHeight="1" x14ac:dyDescent="0.2">
      <c r="A148" s="114">
        <v>8154283733</v>
      </c>
      <c r="B148" s="34" t="s">
        <v>9</v>
      </c>
      <c r="C148" s="35">
        <v>80198650584</v>
      </c>
      <c r="D148" s="107" t="s">
        <v>569</v>
      </c>
      <c r="E148" s="107" t="s">
        <v>11</v>
      </c>
      <c r="F148" s="34" t="s">
        <v>404</v>
      </c>
      <c r="G148" s="34" t="s">
        <v>404</v>
      </c>
      <c r="H148" s="36">
        <v>1699520159</v>
      </c>
      <c r="I148" s="36">
        <v>1699520159</v>
      </c>
      <c r="J148" s="108">
        <v>10000</v>
      </c>
      <c r="K148" s="109">
        <v>44196</v>
      </c>
      <c r="L148" s="110"/>
      <c r="M148" s="107" t="s">
        <v>13</v>
      </c>
      <c r="N148" s="107" t="s">
        <v>570</v>
      </c>
      <c r="O148" s="111" t="s">
        <v>15</v>
      </c>
      <c r="P148" s="111">
        <v>43830</v>
      </c>
      <c r="Q148" s="111">
        <v>44196</v>
      </c>
    </row>
    <row r="149" spans="1:17" ht="30" customHeight="1" x14ac:dyDescent="0.2">
      <c r="A149" s="114" t="s">
        <v>571</v>
      </c>
      <c r="B149" s="34" t="s">
        <v>9</v>
      </c>
      <c r="C149" s="35">
        <v>80198650584</v>
      </c>
      <c r="D149" s="107" t="s">
        <v>572</v>
      </c>
      <c r="E149" s="107" t="s">
        <v>11</v>
      </c>
      <c r="F149" s="34" t="s">
        <v>404</v>
      </c>
      <c r="G149" s="34" t="s">
        <v>404</v>
      </c>
      <c r="H149" s="36">
        <v>1699520159</v>
      </c>
      <c r="I149" s="36">
        <v>1699520159</v>
      </c>
      <c r="J149" s="108">
        <v>3560</v>
      </c>
      <c r="K149" s="109">
        <v>44196</v>
      </c>
      <c r="L149" s="110"/>
      <c r="M149" s="107" t="s">
        <v>13</v>
      </c>
      <c r="N149" s="107" t="s">
        <v>570</v>
      </c>
      <c r="O149" s="111" t="s">
        <v>15</v>
      </c>
      <c r="P149" s="111">
        <v>43830</v>
      </c>
      <c r="Q149" s="111">
        <v>44196</v>
      </c>
    </row>
    <row r="150" spans="1:17" ht="30" customHeight="1" x14ac:dyDescent="0.2">
      <c r="A150" s="114" t="s">
        <v>573</v>
      </c>
      <c r="B150" s="34" t="s">
        <v>9</v>
      </c>
      <c r="C150" s="35">
        <v>80198650584</v>
      </c>
      <c r="D150" s="107" t="s">
        <v>574</v>
      </c>
      <c r="E150" s="107" t="s">
        <v>355</v>
      </c>
      <c r="F150" s="34" t="s">
        <v>404</v>
      </c>
      <c r="G150" s="34" t="s">
        <v>404</v>
      </c>
      <c r="H150" s="36">
        <v>1699520159</v>
      </c>
      <c r="I150" s="36">
        <v>1699520159</v>
      </c>
      <c r="J150" s="108">
        <v>9750</v>
      </c>
      <c r="K150" s="109">
        <v>44196</v>
      </c>
      <c r="L150" s="110"/>
      <c r="M150" s="107" t="s">
        <v>13</v>
      </c>
      <c r="N150" s="107" t="s">
        <v>570</v>
      </c>
      <c r="O150" s="111" t="s">
        <v>15</v>
      </c>
      <c r="P150" s="111">
        <v>43830</v>
      </c>
      <c r="Q150" s="111">
        <v>44196</v>
      </c>
    </row>
    <row r="151" spans="1:17" ht="30" customHeight="1" x14ac:dyDescent="0.2">
      <c r="A151" s="114" t="s">
        <v>573</v>
      </c>
      <c r="B151" s="34" t="s">
        <v>9</v>
      </c>
      <c r="C151" s="35">
        <v>80198650584</v>
      </c>
      <c r="D151" s="107" t="s">
        <v>574</v>
      </c>
      <c r="E151" s="107" t="s">
        <v>355</v>
      </c>
      <c r="F151" s="34" t="s">
        <v>575</v>
      </c>
      <c r="G151" s="34" t="s">
        <v>575</v>
      </c>
      <c r="H151" s="36" t="s">
        <v>576</v>
      </c>
      <c r="I151" s="36">
        <v>3740811207</v>
      </c>
      <c r="J151" s="108"/>
      <c r="K151" s="109"/>
      <c r="L151" s="110"/>
      <c r="M151" s="107"/>
      <c r="N151" s="107"/>
      <c r="O151" s="111"/>
      <c r="P151" s="111"/>
      <c r="Q151" s="111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5"/>
  <sheetViews>
    <sheetView topLeftCell="B83" workbookViewId="0">
      <selection activeCell="G8" sqref="G8"/>
    </sheetView>
  </sheetViews>
  <sheetFormatPr defaultRowHeight="12.75" x14ac:dyDescent="0.2"/>
  <cols>
    <col min="5" max="5" width="11" bestFit="1" customWidth="1"/>
    <col min="14" max="14" width="11.7109375" bestFit="1" customWidth="1"/>
    <col min="15" max="15" width="18.7109375" bestFit="1" customWidth="1"/>
    <col min="16" max="16" width="13.140625" bestFit="1" customWidth="1"/>
  </cols>
  <sheetData>
    <row r="1" spans="2:16" x14ac:dyDescent="0.2">
      <c r="H1" s="112" t="s">
        <v>579</v>
      </c>
      <c r="I1" s="112" t="s">
        <v>586</v>
      </c>
      <c r="J1" s="112" t="s">
        <v>587</v>
      </c>
      <c r="K1" s="112" t="s">
        <v>588</v>
      </c>
    </row>
    <row r="2" spans="2:16" x14ac:dyDescent="0.2">
      <c r="B2" s="112" t="s">
        <v>585</v>
      </c>
      <c r="D2" s="118"/>
      <c r="H2">
        <v>3000091708</v>
      </c>
      <c r="I2">
        <v>1</v>
      </c>
      <c r="J2">
        <v>2</v>
      </c>
      <c r="K2" s="115">
        <v>-5000</v>
      </c>
    </row>
    <row r="3" spans="2:16" x14ac:dyDescent="0.2">
      <c r="D3" s="118">
        <v>3000090087</v>
      </c>
      <c r="E3" s="116">
        <v>-12202.439999999999</v>
      </c>
      <c r="H3">
        <v>3000091704</v>
      </c>
      <c r="I3">
        <v>1</v>
      </c>
      <c r="J3">
        <v>2</v>
      </c>
      <c r="K3">
        <v>-180</v>
      </c>
    </row>
    <row r="4" spans="2:16" x14ac:dyDescent="0.2">
      <c r="D4" s="118">
        <v>3000090093</v>
      </c>
      <c r="E4" s="116">
        <v>-364</v>
      </c>
      <c r="H4">
        <v>3000091704</v>
      </c>
      <c r="I4">
        <v>1</v>
      </c>
      <c r="J4">
        <v>2</v>
      </c>
      <c r="K4">
        <v>-180</v>
      </c>
      <c r="N4" s="115"/>
    </row>
    <row r="5" spans="2:16" x14ac:dyDescent="0.2">
      <c r="D5" s="118">
        <v>3000090095</v>
      </c>
      <c r="E5" s="116">
        <v>-855.82</v>
      </c>
      <c r="H5">
        <v>3000091682</v>
      </c>
      <c r="I5">
        <v>1</v>
      </c>
      <c r="J5">
        <v>2</v>
      </c>
      <c r="K5">
        <v>-591.99</v>
      </c>
    </row>
    <row r="6" spans="2:16" x14ac:dyDescent="0.2">
      <c r="D6" s="118">
        <v>3000090103</v>
      </c>
      <c r="E6" s="116">
        <v>-16466.490000000002</v>
      </c>
      <c r="H6">
        <v>3000091682</v>
      </c>
      <c r="I6">
        <v>1</v>
      </c>
      <c r="J6">
        <v>2</v>
      </c>
      <c r="K6">
        <v>-140.01</v>
      </c>
      <c r="O6" s="117" t="s">
        <v>582</v>
      </c>
      <c r="P6" t="s">
        <v>589</v>
      </c>
    </row>
    <row r="7" spans="2:16" x14ac:dyDescent="0.2">
      <c r="D7" s="118">
        <v>3000091665</v>
      </c>
      <c r="E7" s="116">
        <v>-67185.399999999994</v>
      </c>
      <c r="H7">
        <v>3000091682</v>
      </c>
      <c r="I7">
        <v>1</v>
      </c>
      <c r="J7">
        <v>2</v>
      </c>
      <c r="K7">
        <v>-16</v>
      </c>
      <c r="O7" s="118">
        <v>3000090087</v>
      </c>
      <c r="P7" s="116">
        <v>-12202.439999999999</v>
      </c>
    </row>
    <row r="8" spans="2:16" x14ac:dyDescent="0.2">
      <c r="D8" s="118">
        <v>3000091682</v>
      </c>
      <c r="E8" s="116">
        <v>-748</v>
      </c>
      <c r="H8">
        <v>3000092435</v>
      </c>
      <c r="I8">
        <v>1</v>
      </c>
      <c r="J8">
        <v>2</v>
      </c>
      <c r="K8" s="115">
        <v>-1821.52</v>
      </c>
      <c r="O8" s="118">
        <v>3000090093</v>
      </c>
      <c r="P8" s="116">
        <v>-364</v>
      </c>
    </row>
    <row r="9" spans="2:16" x14ac:dyDescent="0.2">
      <c r="D9" s="118">
        <v>3000091688</v>
      </c>
      <c r="E9" s="116">
        <v>-10492</v>
      </c>
      <c r="H9">
        <v>3000092435</v>
      </c>
      <c r="I9">
        <v>1</v>
      </c>
      <c r="J9">
        <v>2</v>
      </c>
      <c r="K9">
        <v>-409.36</v>
      </c>
      <c r="O9" s="118">
        <v>3000090095</v>
      </c>
      <c r="P9" s="116">
        <v>-855.82</v>
      </c>
    </row>
    <row r="10" spans="2:16" x14ac:dyDescent="0.2">
      <c r="D10" s="118">
        <v>3000091689</v>
      </c>
      <c r="E10" s="116">
        <v>-157.38</v>
      </c>
      <c r="H10">
        <v>3000091747</v>
      </c>
      <c r="I10">
        <v>1</v>
      </c>
      <c r="J10">
        <v>2</v>
      </c>
      <c r="K10" s="115">
        <v>-4367.88</v>
      </c>
      <c r="N10" s="115"/>
      <c r="O10" s="118">
        <v>3000090103</v>
      </c>
      <c r="P10" s="116">
        <v>-16466.490000000002</v>
      </c>
    </row>
    <row r="11" spans="2:16" x14ac:dyDescent="0.2">
      <c r="D11" s="118">
        <v>3000091696</v>
      </c>
      <c r="E11" s="116">
        <v>-5221.6000000000004</v>
      </c>
      <c r="H11">
        <v>3000091751</v>
      </c>
      <c r="I11">
        <v>1</v>
      </c>
      <c r="J11">
        <v>2</v>
      </c>
      <c r="K11">
        <v>-317.14</v>
      </c>
      <c r="O11" s="118">
        <v>3000091665</v>
      </c>
      <c r="P11" s="116">
        <v>-67185.399999999994</v>
      </c>
    </row>
    <row r="12" spans="2:16" x14ac:dyDescent="0.2">
      <c r="D12" s="118">
        <v>3000091704</v>
      </c>
      <c r="E12" s="116">
        <v>-360</v>
      </c>
      <c r="H12">
        <v>3000091751</v>
      </c>
      <c r="I12">
        <v>1</v>
      </c>
      <c r="J12">
        <v>2</v>
      </c>
      <c r="K12">
        <v>-16</v>
      </c>
      <c r="O12" s="118">
        <v>3000091682</v>
      </c>
      <c r="P12" s="116">
        <v>-748</v>
      </c>
    </row>
    <row r="13" spans="2:16" x14ac:dyDescent="0.2">
      <c r="D13" s="118">
        <v>3000091708</v>
      </c>
      <c r="E13" s="116">
        <v>-5000</v>
      </c>
      <c r="H13">
        <v>3000091751</v>
      </c>
      <c r="I13">
        <v>1</v>
      </c>
      <c r="J13">
        <v>2</v>
      </c>
      <c r="K13" s="115">
        <v>-3034.14</v>
      </c>
      <c r="N13" s="115"/>
      <c r="O13" s="118">
        <v>3000091688</v>
      </c>
      <c r="P13" s="116">
        <v>-10492</v>
      </c>
    </row>
    <row r="14" spans="2:16" x14ac:dyDescent="0.2">
      <c r="D14" s="118">
        <v>3000091709</v>
      </c>
      <c r="E14" s="116">
        <v>-18910</v>
      </c>
      <c r="H14">
        <v>3000091713</v>
      </c>
      <c r="I14">
        <v>1</v>
      </c>
      <c r="J14">
        <v>2</v>
      </c>
      <c r="K14">
        <v>-762.22</v>
      </c>
      <c r="O14" s="118">
        <v>3000091689</v>
      </c>
      <c r="P14" s="116">
        <v>-157.38</v>
      </c>
    </row>
    <row r="15" spans="2:16" x14ac:dyDescent="0.2">
      <c r="D15" s="118">
        <v>3000091713</v>
      </c>
      <c r="E15" s="116">
        <v>-1030.0800000000002</v>
      </c>
      <c r="H15">
        <v>3000091713</v>
      </c>
      <c r="I15">
        <v>1</v>
      </c>
      <c r="J15">
        <v>2</v>
      </c>
      <c r="K15">
        <v>-230</v>
      </c>
      <c r="O15" s="118">
        <v>3000091696</v>
      </c>
      <c r="P15" s="116">
        <v>-5221.6000000000004</v>
      </c>
    </row>
    <row r="16" spans="2:16" x14ac:dyDescent="0.2">
      <c r="D16" s="118">
        <v>3000091740</v>
      </c>
      <c r="E16" s="116">
        <v>-1902</v>
      </c>
      <c r="H16">
        <v>3000091713</v>
      </c>
      <c r="I16">
        <v>1</v>
      </c>
      <c r="J16">
        <v>2</v>
      </c>
      <c r="K16">
        <v>-4.5999999999999996</v>
      </c>
      <c r="O16" s="118">
        <v>3000091704</v>
      </c>
      <c r="P16" s="116">
        <v>-360</v>
      </c>
    </row>
    <row r="17" spans="4:16" x14ac:dyDescent="0.2">
      <c r="D17" s="118">
        <v>3000091743</v>
      </c>
      <c r="E17" s="116">
        <v>-4160</v>
      </c>
      <c r="H17">
        <v>3000091713</v>
      </c>
      <c r="I17">
        <v>1</v>
      </c>
      <c r="J17">
        <v>2</v>
      </c>
      <c r="K17">
        <v>-2</v>
      </c>
      <c r="O17" s="118">
        <v>3000091708</v>
      </c>
      <c r="P17" s="116">
        <v>-5000</v>
      </c>
    </row>
    <row r="18" spans="4:16" x14ac:dyDescent="0.2">
      <c r="D18" s="118">
        <v>3000091744</v>
      </c>
      <c r="E18" s="116">
        <v>-549</v>
      </c>
      <c r="H18">
        <v>3000091713</v>
      </c>
      <c r="I18">
        <v>1</v>
      </c>
      <c r="J18">
        <v>2</v>
      </c>
      <c r="K18">
        <v>-31.26</v>
      </c>
      <c r="O18" s="118">
        <v>3000091709</v>
      </c>
      <c r="P18" s="116">
        <v>-18910</v>
      </c>
    </row>
    <row r="19" spans="4:16" x14ac:dyDescent="0.2">
      <c r="D19" s="118">
        <v>3000091745</v>
      </c>
      <c r="E19" s="116">
        <v>-1952</v>
      </c>
      <c r="H19">
        <v>3000090093</v>
      </c>
      <c r="I19">
        <v>1</v>
      </c>
      <c r="J19">
        <v>2</v>
      </c>
      <c r="K19">
        <v>-350</v>
      </c>
      <c r="O19" s="118">
        <v>3000091713</v>
      </c>
      <c r="P19" s="116">
        <v>-1030.0800000000002</v>
      </c>
    </row>
    <row r="20" spans="4:16" x14ac:dyDescent="0.2">
      <c r="D20" s="118">
        <v>3000091746</v>
      </c>
      <c r="E20" s="116">
        <v>-7095</v>
      </c>
      <c r="H20">
        <v>3000091696</v>
      </c>
      <c r="I20">
        <v>1</v>
      </c>
      <c r="J20">
        <v>2</v>
      </c>
      <c r="K20" s="115">
        <v>-5221.6000000000004</v>
      </c>
      <c r="N20" s="115"/>
      <c r="O20" s="118">
        <v>3000091740</v>
      </c>
      <c r="P20" s="116">
        <v>-1902</v>
      </c>
    </row>
    <row r="21" spans="4:16" x14ac:dyDescent="0.2">
      <c r="D21" s="118">
        <v>3000091747</v>
      </c>
      <c r="E21" s="116">
        <v>-4367.88</v>
      </c>
      <c r="H21">
        <v>3000091689</v>
      </c>
      <c r="I21">
        <v>1</v>
      </c>
      <c r="J21">
        <v>2</v>
      </c>
      <c r="K21">
        <v>-143.96</v>
      </c>
      <c r="O21" s="118">
        <v>3000091743</v>
      </c>
      <c r="P21" s="116">
        <v>-4160</v>
      </c>
    </row>
    <row r="22" spans="4:16" x14ac:dyDescent="0.2">
      <c r="D22" s="118">
        <v>3000091751</v>
      </c>
      <c r="E22" s="116">
        <v>-3367.2799999999997</v>
      </c>
      <c r="H22">
        <v>3000091689</v>
      </c>
      <c r="I22">
        <v>1</v>
      </c>
      <c r="J22">
        <v>2</v>
      </c>
      <c r="K22">
        <v>-13.42</v>
      </c>
      <c r="O22" s="118">
        <v>3000091744</v>
      </c>
      <c r="P22" s="116">
        <v>-549</v>
      </c>
    </row>
    <row r="23" spans="4:16" x14ac:dyDescent="0.2">
      <c r="D23" s="118">
        <v>3000092350</v>
      </c>
      <c r="E23" s="116">
        <v>-2074</v>
      </c>
      <c r="H23">
        <v>3000090093</v>
      </c>
      <c r="I23">
        <v>1</v>
      </c>
      <c r="J23">
        <v>2</v>
      </c>
      <c r="K23">
        <v>-14</v>
      </c>
      <c r="O23" s="118">
        <v>3000091745</v>
      </c>
      <c r="P23" s="116">
        <v>-1952</v>
      </c>
    </row>
    <row r="24" spans="4:16" x14ac:dyDescent="0.2">
      <c r="D24" s="118">
        <v>3000092361</v>
      </c>
      <c r="E24" s="116">
        <v>-1325.75</v>
      </c>
      <c r="H24">
        <v>3000091745</v>
      </c>
      <c r="I24">
        <v>1</v>
      </c>
      <c r="J24">
        <v>2</v>
      </c>
      <c r="K24" s="115">
        <v>-1952</v>
      </c>
      <c r="N24" s="115"/>
      <c r="O24" s="118">
        <v>3000091746</v>
      </c>
      <c r="P24" s="116">
        <v>-7095</v>
      </c>
    </row>
    <row r="25" spans="4:16" x14ac:dyDescent="0.2">
      <c r="D25" s="118">
        <v>3000092362</v>
      </c>
      <c r="E25" s="116">
        <v>-1250</v>
      </c>
      <c r="H25">
        <v>3000091744</v>
      </c>
      <c r="I25">
        <v>1</v>
      </c>
      <c r="J25">
        <v>2</v>
      </c>
      <c r="K25">
        <v>-549</v>
      </c>
      <c r="O25" s="118">
        <v>3000091747</v>
      </c>
      <c r="P25" s="116">
        <v>-4367.88</v>
      </c>
    </row>
    <row r="26" spans="4:16" x14ac:dyDescent="0.2">
      <c r="D26" s="118">
        <v>3000092371</v>
      </c>
      <c r="E26" s="116">
        <v>-6633.9699999999993</v>
      </c>
      <c r="H26">
        <v>3000092350</v>
      </c>
      <c r="I26">
        <v>1</v>
      </c>
      <c r="J26">
        <v>2</v>
      </c>
      <c r="K26" s="115">
        <v>-2074</v>
      </c>
      <c r="N26" s="115"/>
      <c r="O26" s="118">
        <v>3000091751</v>
      </c>
      <c r="P26" s="116">
        <v>-3367.2799999999997</v>
      </c>
    </row>
    <row r="27" spans="4:16" x14ac:dyDescent="0.2">
      <c r="D27" s="118">
        <v>3000092372</v>
      </c>
      <c r="E27" s="116">
        <v>-18907.989999999998</v>
      </c>
      <c r="H27">
        <v>3000092458</v>
      </c>
      <c r="I27">
        <v>1</v>
      </c>
      <c r="J27">
        <v>2</v>
      </c>
      <c r="K27" s="115">
        <v>-2348.5</v>
      </c>
      <c r="N27" s="115"/>
      <c r="O27" s="118">
        <v>3000092350</v>
      </c>
      <c r="P27" s="116">
        <v>-2074</v>
      </c>
    </row>
    <row r="28" spans="4:16" x14ac:dyDescent="0.2">
      <c r="D28" s="118">
        <v>3000092435</v>
      </c>
      <c r="E28" s="116">
        <v>-2230.88</v>
      </c>
      <c r="H28">
        <v>3000093975</v>
      </c>
      <c r="I28">
        <v>1</v>
      </c>
      <c r="J28">
        <v>2</v>
      </c>
      <c r="K28">
        <v>-427</v>
      </c>
      <c r="O28" s="118">
        <v>3000092361</v>
      </c>
      <c r="P28" s="116">
        <v>-1325.75</v>
      </c>
    </row>
    <row r="29" spans="4:16" x14ac:dyDescent="0.2">
      <c r="D29" s="118">
        <v>3000092458</v>
      </c>
      <c r="E29" s="116">
        <v>-4697</v>
      </c>
      <c r="H29">
        <v>3000093975</v>
      </c>
      <c r="I29">
        <v>1</v>
      </c>
      <c r="J29">
        <v>2</v>
      </c>
      <c r="K29">
        <v>-244</v>
      </c>
      <c r="O29" s="118">
        <v>3000092362</v>
      </c>
      <c r="P29" s="116">
        <v>-1250</v>
      </c>
    </row>
    <row r="30" spans="4:16" x14ac:dyDescent="0.2">
      <c r="D30" s="118">
        <v>3000093950</v>
      </c>
      <c r="E30" s="116">
        <v>-1776</v>
      </c>
      <c r="H30">
        <v>3000091746</v>
      </c>
      <c r="I30">
        <v>1</v>
      </c>
      <c r="J30">
        <v>2</v>
      </c>
      <c r="K30" s="115">
        <v>-2270.4</v>
      </c>
      <c r="N30" s="115"/>
      <c r="O30" s="118">
        <v>3000092371</v>
      </c>
      <c r="P30" s="116">
        <v>-6633.9699999999993</v>
      </c>
    </row>
    <row r="31" spans="4:16" x14ac:dyDescent="0.2">
      <c r="D31" s="118">
        <v>3000093951</v>
      </c>
      <c r="E31" s="116">
        <v>-402.6</v>
      </c>
      <c r="H31">
        <v>3000090087</v>
      </c>
      <c r="I31">
        <v>1</v>
      </c>
      <c r="J31">
        <v>2</v>
      </c>
      <c r="K31" s="115">
        <v>-6324.48</v>
      </c>
      <c r="N31" s="115"/>
      <c r="O31" s="118">
        <v>3000092372</v>
      </c>
      <c r="P31" s="116">
        <v>-18907.989999999998</v>
      </c>
    </row>
    <row r="32" spans="4:16" x14ac:dyDescent="0.2">
      <c r="D32" s="118">
        <v>3000093975</v>
      </c>
      <c r="E32" s="116">
        <v>-671</v>
      </c>
      <c r="H32">
        <v>3000090087</v>
      </c>
      <c r="I32">
        <v>1</v>
      </c>
      <c r="J32">
        <v>2</v>
      </c>
      <c r="K32" s="115">
        <v>-1281</v>
      </c>
      <c r="N32" s="115"/>
      <c r="O32" s="118">
        <v>3000092435</v>
      </c>
      <c r="P32" s="116">
        <v>-2230.88</v>
      </c>
    </row>
    <row r="33" spans="4:16" x14ac:dyDescent="0.2">
      <c r="D33" s="118">
        <v>3000093976</v>
      </c>
      <c r="E33" s="116">
        <v>-1000</v>
      </c>
      <c r="H33">
        <v>3000090087</v>
      </c>
      <c r="I33">
        <v>1</v>
      </c>
      <c r="J33">
        <v>2</v>
      </c>
      <c r="K33">
        <v>-475.8</v>
      </c>
      <c r="O33" s="118">
        <v>3000092458</v>
      </c>
      <c r="P33" s="116">
        <v>-4697</v>
      </c>
    </row>
    <row r="34" spans="4:16" x14ac:dyDescent="0.2">
      <c r="D34" s="118">
        <v>3000093996</v>
      </c>
      <c r="E34" s="116">
        <v>-6302</v>
      </c>
      <c r="H34">
        <v>3000090087</v>
      </c>
      <c r="I34">
        <v>1</v>
      </c>
      <c r="J34">
        <v>2</v>
      </c>
      <c r="K34" s="115">
        <v>-2949.96</v>
      </c>
      <c r="N34" s="115"/>
      <c r="O34" s="118">
        <v>3000093950</v>
      </c>
      <c r="P34" s="116">
        <v>-1776</v>
      </c>
    </row>
    <row r="35" spans="4:16" x14ac:dyDescent="0.2">
      <c r="D35" s="118">
        <v>3000093997</v>
      </c>
      <c r="E35" s="116">
        <v>-1500</v>
      </c>
      <c r="H35">
        <v>3000090087</v>
      </c>
      <c r="I35">
        <v>1</v>
      </c>
      <c r="J35">
        <v>2</v>
      </c>
      <c r="K35">
        <v>-268.39999999999998</v>
      </c>
      <c r="O35" s="118">
        <v>3000093951</v>
      </c>
      <c r="P35" s="116">
        <v>-402.6</v>
      </c>
    </row>
    <row r="36" spans="4:16" x14ac:dyDescent="0.2">
      <c r="D36" s="118">
        <v>3000094023</v>
      </c>
      <c r="E36" s="116">
        <v>-340</v>
      </c>
      <c r="H36">
        <v>3000090087</v>
      </c>
      <c r="I36">
        <v>1</v>
      </c>
      <c r="J36">
        <v>2</v>
      </c>
      <c r="K36">
        <v>-902.8</v>
      </c>
      <c r="O36" s="118">
        <v>3000093975</v>
      </c>
      <c r="P36" s="116">
        <v>-671</v>
      </c>
    </row>
    <row r="37" spans="4:16" x14ac:dyDescent="0.2">
      <c r="D37" s="118">
        <v>3000094025</v>
      </c>
      <c r="E37" s="116">
        <v>-4880</v>
      </c>
      <c r="H37">
        <v>3000091743</v>
      </c>
      <c r="I37">
        <v>1</v>
      </c>
      <c r="J37">
        <v>2</v>
      </c>
      <c r="K37" s="115">
        <v>-4160</v>
      </c>
      <c r="N37" s="115"/>
      <c r="O37" s="118">
        <v>3000093976</v>
      </c>
      <c r="P37" s="116">
        <v>-1000</v>
      </c>
    </row>
    <row r="38" spans="4:16" x14ac:dyDescent="0.2">
      <c r="D38" s="118">
        <v>3000094029</v>
      </c>
      <c r="E38" s="116">
        <v>-7000</v>
      </c>
      <c r="H38">
        <v>3000092362</v>
      </c>
      <c r="I38">
        <v>1</v>
      </c>
      <c r="J38">
        <v>2</v>
      </c>
      <c r="K38" s="115">
        <v>-1250</v>
      </c>
      <c r="N38" s="115"/>
      <c r="O38" s="118">
        <v>3000093996</v>
      </c>
      <c r="P38" s="116">
        <v>-6302</v>
      </c>
    </row>
    <row r="39" spans="4:16" x14ac:dyDescent="0.2">
      <c r="D39" s="118">
        <v>3000095146</v>
      </c>
      <c r="E39" s="116">
        <v>-23790</v>
      </c>
      <c r="H39">
        <v>3000092361</v>
      </c>
      <c r="I39">
        <v>1</v>
      </c>
      <c r="J39">
        <v>2</v>
      </c>
      <c r="K39">
        <v>-462.05</v>
      </c>
      <c r="O39" s="118">
        <v>3000093997</v>
      </c>
      <c r="P39" s="116">
        <v>-1500</v>
      </c>
    </row>
    <row r="40" spans="4:16" x14ac:dyDescent="0.2">
      <c r="D40" s="118">
        <v>3000095167</v>
      </c>
      <c r="E40" s="116">
        <v>-3458.7000000000003</v>
      </c>
      <c r="H40">
        <v>3000092361</v>
      </c>
      <c r="I40">
        <v>1</v>
      </c>
      <c r="J40">
        <v>2</v>
      </c>
      <c r="K40">
        <v>-845</v>
      </c>
      <c r="O40" s="118">
        <v>3000094023</v>
      </c>
      <c r="P40" s="116">
        <v>-340</v>
      </c>
    </row>
    <row r="41" spans="4:16" x14ac:dyDescent="0.2">
      <c r="D41" s="118">
        <v>3000095172</v>
      </c>
      <c r="E41" s="116">
        <v>-8634.4700000000012</v>
      </c>
      <c r="H41">
        <v>3000092361</v>
      </c>
      <c r="I41">
        <v>1</v>
      </c>
      <c r="J41">
        <v>2</v>
      </c>
      <c r="K41">
        <v>-17.7</v>
      </c>
      <c r="O41" s="118">
        <v>3000094025</v>
      </c>
      <c r="P41" s="116">
        <v>-4880</v>
      </c>
    </row>
    <row r="42" spans="4:16" x14ac:dyDescent="0.2">
      <c r="D42" s="118">
        <v>3000095189</v>
      </c>
      <c r="E42" s="116">
        <v>-3500</v>
      </c>
      <c r="H42">
        <v>3000092361</v>
      </c>
      <c r="I42">
        <v>1</v>
      </c>
      <c r="J42">
        <v>2</v>
      </c>
      <c r="K42">
        <v>-1</v>
      </c>
      <c r="O42" s="118">
        <v>3000094029</v>
      </c>
      <c r="P42" s="116">
        <v>-7000</v>
      </c>
    </row>
    <row r="43" spans="4:16" x14ac:dyDescent="0.2">
      <c r="D43" s="118">
        <v>3000095210</v>
      </c>
      <c r="E43" s="116">
        <v>-2147.1999999999998</v>
      </c>
      <c r="H43">
        <v>3000094025</v>
      </c>
      <c r="I43">
        <v>1</v>
      </c>
      <c r="J43">
        <v>2</v>
      </c>
      <c r="K43" s="115">
        <v>-4880</v>
      </c>
      <c r="N43" s="115"/>
      <c r="O43" s="118">
        <v>3000095146</v>
      </c>
      <c r="P43" s="116">
        <v>-23790</v>
      </c>
    </row>
    <row r="44" spans="4:16" x14ac:dyDescent="0.2">
      <c r="D44" s="118">
        <v>3000095213</v>
      </c>
      <c r="E44" s="116">
        <v>-1507.18</v>
      </c>
      <c r="H44">
        <v>3000091740</v>
      </c>
      <c r="I44">
        <v>1</v>
      </c>
      <c r="J44">
        <v>2</v>
      </c>
      <c r="K44" s="115">
        <v>-1902</v>
      </c>
      <c r="N44" s="115"/>
      <c r="O44" s="118">
        <v>3000095167</v>
      </c>
      <c r="P44" s="116">
        <v>-3458.7000000000003</v>
      </c>
    </row>
    <row r="45" spans="4:16" x14ac:dyDescent="0.2">
      <c r="D45" s="118">
        <v>3000095215</v>
      </c>
      <c r="E45" s="116">
        <v>-592.37</v>
      </c>
      <c r="H45">
        <v>3000095258</v>
      </c>
      <c r="I45">
        <v>1</v>
      </c>
      <c r="J45">
        <v>2</v>
      </c>
      <c r="K45">
        <v>-350</v>
      </c>
      <c r="O45" s="118">
        <v>3000095172</v>
      </c>
      <c r="P45" s="116">
        <v>-8634.4700000000012</v>
      </c>
    </row>
    <row r="46" spans="4:16" x14ac:dyDescent="0.2">
      <c r="D46" s="118">
        <v>3000095243</v>
      </c>
      <c r="E46" s="116">
        <v>-1274.9000000000001</v>
      </c>
      <c r="H46">
        <v>3000093976</v>
      </c>
      <c r="I46">
        <v>2</v>
      </c>
      <c r="J46">
        <v>2</v>
      </c>
      <c r="K46" s="115">
        <v>-1000</v>
      </c>
      <c r="N46" s="115"/>
      <c r="O46" s="118">
        <v>3000095189</v>
      </c>
      <c r="P46" s="116">
        <v>-3500</v>
      </c>
    </row>
    <row r="47" spans="4:16" x14ac:dyDescent="0.2">
      <c r="D47" s="118">
        <v>3000095247</v>
      </c>
      <c r="E47" s="116">
        <v>-1152.3399999999999</v>
      </c>
      <c r="H47">
        <v>3000093950</v>
      </c>
      <c r="I47">
        <v>1</v>
      </c>
      <c r="J47">
        <v>2</v>
      </c>
      <c r="K47" s="115">
        <v>-1776</v>
      </c>
      <c r="N47" s="115"/>
      <c r="O47" s="118">
        <v>3000095210</v>
      </c>
      <c r="P47" s="116">
        <v>-2147.1999999999998</v>
      </c>
    </row>
    <row r="48" spans="4:16" x14ac:dyDescent="0.2">
      <c r="D48" s="118">
        <v>3000095252</v>
      </c>
      <c r="E48" s="116">
        <v>-821.19999999999993</v>
      </c>
      <c r="H48">
        <v>3000095252</v>
      </c>
      <c r="I48">
        <v>1</v>
      </c>
      <c r="J48">
        <v>2</v>
      </c>
      <c r="K48">
        <v>-655.42</v>
      </c>
      <c r="O48" s="118">
        <v>3000095213</v>
      </c>
      <c r="P48" s="116">
        <v>-1507.18</v>
      </c>
    </row>
    <row r="49" spans="4:16" x14ac:dyDescent="0.2">
      <c r="D49" s="118">
        <v>3000095258</v>
      </c>
      <c r="E49" s="116">
        <v>-350</v>
      </c>
      <c r="H49">
        <v>3000095252</v>
      </c>
      <c r="I49">
        <v>1</v>
      </c>
      <c r="J49">
        <v>2</v>
      </c>
      <c r="K49">
        <v>-149.78</v>
      </c>
      <c r="O49" s="118">
        <v>3000095215</v>
      </c>
      <c r="P49" s="116">
        <v>-592.37</v>
      </c>
    </row>
    <row r="50" spans="4:16" x14ac:dyDescent="0.2">
      <c r="D50" s="118">
        <v>3000095259</v>
      </c>
      <c r="E50" s="116">
        <v>-1562</v>
      </c>
      <c r="H50">
        <v>3000095252</v>
      </c>
      <c r="I50">
        <v>1</v>
      </c>
      <c r="J50">
        <v>2</v>
      </c>
      <c r="K50">
        <v>-16</v>
      </c>
      <c r="O50" s="118">
        <v>3000095243</v>
      </c>
      <c r="P50" s="116">
        <v>-1274.9000000000001</v>
      </c>
    </row>
    <row r="51" spans="4:16" x14ac:dyDescent="0.2">
      <c r="D51" s="118">
        <v>3000095260</v>
      </c>
      <c r="E51" s="116">
        <v>-2074</v>
      </c>
      <c r="H51">
        <v>3000092372</v>
      </c>
      <c r="I51">
        <v>1</v>
      </c>
      <c r="J51">
        <v>2</v>
      </c>
      <c r="K51">
        <v>-786.24</v>
      </c>
      <c r="O51" s="118">
        <v>3000095247</v>
      </c>
      <c r="P51" s="116">
        <v>-1152.3399999999999</v>
      </c>
    </row>
    <row r="52" spans="4:16" x14ac:dyDescent="0.2">
      <c r="D52" s="118">
        <v>3000095642</v>
      </c>
      <c r="E52" s="116">
        <v>-108.63</v>
      </c>
      <c r="H52">
        <v>3000092372</v>
      </c>
      <c r="I52">
        <v>1</v>
      </c>
      <c r="J52">
        <v>2</v>
      </c>
      <c r="K52">
        <v>-786.24</v>
      </c>
      <c r="O52" s="118">
        <v>3000095252</v>
      </c>
      <c r="P52" s="116">
        <v>-821.19999999999993</v>
      </c>
    </row>
    <row r="53" spans="4:16" x14ac:dyDescent="0.2">
      <c r="D53" s="118">
        <v>3000095657</v>
      </c>
      <c r="E53" s="116">
        <v>-955.4</v>
      </c>
      <c r="H53">
        <v>3000092372</v>
      </c>
      <c r="I53">
        <v>1</v>
      </c>
      <c r="J53">
        <v>2</v>
      </c>
      <c r="K53">
        <v>-786.24</v>
      </c>
      <c r="O53" s="118">
        <v>3000095258</v>
      </c>
      <c r="P53" s="116">
        <v>-350</v>
      </c>
    </row>
    <row r="54" spans="4:16" x14ac:dyDescent="0.2">
      <c r="D54" s="118">
        <v>3000095660</v>
      </c>
      <c r="E54" s="116">
        <v>-4230.41</v>
      </c>
      <c r="H54">
        <v>3000092372</v>
      </c>
      <c r="I54">
        <v>1</v>
      </c>
      <c r="J54">
        <v>2</v>
      </c>
      <c r="K54">
        <v>-786.24</v>
      </c>
      <c r="O54" s="118">
        <v>3000095259</v>
      </c>
      <c r="P54" s="116">
        <v>-1562</v>
      </c>
    </row>
    <row r="55" spans="4:16" x14ac:dyDescent="0.2">
      <c r="D55" s="118">
        <v>3000095691</v>
      </c>
      <c r="E55" s="116">
        <v>-700</v>
      </c>
      <c r="H55">
        <v>3000092372</v>
      </c>
      <c r="I55">
        <v>1</v>
      </c>
      <c r="J55">
        <v>2</v>
      </c>
      <c r="K55">
        <v>-786.24</v>
      </c>
      <c r="O55" s="118">
        <v>3000095260</v>
      </c>
      <c r="P55" s="116">
        <v>-2074</v>
      </c>
    </row>
    <row r="56" spans="4:16" x14ac:dyDescent="0.2">
      <c r="D56" s="118">
        <v>3000095692</v>
      </c>
      <c r="E56" s="116">
        <v>-1032.1199999999999</v>
      </c>
      <c r="H56">
        <v>3000091665</v>
      </c>
      <c r="I56">
        <v>1</v>
      </c>
      <c r="J56">
        <v>2</v>
      </c>
      <c r="K56" s="115">
        <v>-43478.36</v>
      </c>
      <c r="N56" s="115"/>
      <c r="O56" s="118">
        <v>3000095642</v>
      </c>
      <c r="P56" s="116">
        <v>-108.63</v>
      </c>
    </row>
    <row r="57" spans="4:16" x14ac:dyDescent="0.2">
      <c r="D57" s="118">
        <v>3000095716</v>
      </c>
      <c r="E57" s="116">
        <v>-105164</v>
      </c>
      <c r="H57">
        <v>3000091665</v>
      </c>
      <c r="I57">
        <v>1</v>
      </c>
      <c r="J57">
        <v>2</v>
      </c>
      <c r="K57" s="115">
        <v>-23707.040000000001</v>
      </c>
      <c r="N57" s="115"/>
      <c r="O57" s="118">
        <v>3000095657</v>
      </c>
      <c r="P57" s="116">
        <v>-955.4</v>
      </c>
    </row>
    <row r="58" spans="4:16" x14ac:dyDescent="0.2">
      <c r="D58" s="118">
        <v>3000095729</v>
      </c>
      <c r="E58" s="116">
        <v>-1241.5999999999999</v>
      </c>
      <c r="H58">
        <v>3000091709</v>
      </c>
      <c r="I58">
        <v>1</v>
      </c>
      <c r="J58">
        <v>2</v>
      </c>
      <c r="K58" s="115">
        <v>-9455</v>
      </c>
      <c r="N58" s="115"/>
      <c r="O58" s="118">
        <v>3000095660</v>
      </c>
      <c r="P58" s="116">
        <v>-4230.41</v>
      </c>
    </row>
    <row r="59" spans="4:16" x14ac:dyDescent="0.2">
      <c r="D59" s="118">
        <v>3000095783</v>
      </c>
      <c r="E59" s="116">
        <v>-2419.87</v>
      </c>
      <c r="H59">
        <v>3000095215</v>
      </c>
      <c r="I59">
        <v>1</v>
      </c>
      <c r="J59">
        <v>2</v>
      </c>
      <c r="K59">
        <v>-592.37</v>
      </c>
      <c r="O59" s="118">
        <v>3000095691</v>
      </c>
      <c r="P59" s="116">
        <v>-700</v>
      </c>
    </row>
    <row r="60" spans="4:16" x14ac:dyDescent="0.2">
      <c r="D60" s="118">
        <v>3000095784</v>
      </c>
      <c r="E60" s="116">
        <v>-8694.2099999999991</v>
      </c>
      <c r="H60">
        <v>3000095243</v>
      </c>
      <c r="I60">
        <v>1</v>
      </c>
      <c r="J60">
        <v>2</v>
      </c>
      <c r="K60" s="115">
        <v>-1274.9000000000001</v>
      </c>
      <c r="N60" s="115"/>
      <c r="O60" s="118">
        <v>3000095692</v>
      </c>
      <c r="P60" s="116">
        <v>-1032.1199999999999</v>
      </c>
    </row>
    <row r="61" spans="4:16" x14ac:dyDescent="0.2">
      <c r="D61" s="118">
        <v>3000095791</v>
      </c>
      <c r="E61" s="116">
        <v>-5050.8</v>
      </c>
      <c r="H61">
        <v>3000095167</v>
      </c>
      <c r="I61">
        <v>1</v>
      </c>
      <c r="J61">
        <v>2</v>
      </c>
      <c r="K61" s="115">
        <v>-1152.9000000000001</v>
      </c>
      <c r="N61" s="115"/>
      <c r="O61" s="118">
        <v>3000095716</v>
      </c>
      <c r="P61" s="116">
        <v>-105164</v>
      </c>
    </row>
    <row r="62" spans="4:16" x14ac:dyDescent="0.2">
      <c r="D62" s="118">
        <v>3000095810</v>
      </c>
      <c r="E62" s="116">
        <v>-39088.35</v>
      </c>
      <c r="H62">
        <v>3000095167</v>
      </c>
      <c r="I62">
        <v>1</v>
      </c>
      <c r="J62">
        <v>2</v>
      </c>
      <c r="K62" s="115">
        <v>-1152.9000000000001</v>
      </c>
      <c r="N62" s="115"/>
      <c r="O62" s="118">
        <v>3000095729</v>
      </c>
      <c r="P62" s="116">
        <v>-1241.5999999999999</v>
      </c>
    </row>
    <row r="63" spans="4:16" x14ac:dyDescent="0.2">
      <c r="D63" s="118">
        <v>3000096043</v>
      </c>
      <c r="E63" s="116">
        <v>-9272</v>
      </c>
      <c r="H63">
        <v>3000095167</v>
      </c>
      <c r="I63">
        <v>1</v>
      </c>
      <c r="J63">
        <v>2</v>
      </c>
      <c r="K63" s="115">
        <v>-1152.9000000000001</v>
      </c>
      <c r="N63" s="115"/>
      <c r="O63" s="118">
        <v>3000095783</v>
      </c>
      <c r="P63" s="116">
        <v>-2419.87</v>
      </c>
    </row>
    <row r="64" spans="4:16" x14ac:dyDescent="0.2">
      <c r="D64" s="118">
        <v>3000096415</v>
      </c>
      <c r="E64" s="116">
        <v>-1647</v>
      </c>
      <c r="H64">
        <v>3000092372</v>
      </c>
      <c r="I64">
        <v>1</v>
      </c>
      <c r="J64">
        <v>2</v>
      </c>
      <c r="K64">
        <v>-786.24</v>
      </c>
      <c r="O64" s="118">
        <v>3000095784</v>
      </c>
      <c r="P64" s="116">
        <v>-8694.2099999999991</v>
      </c>
    </row>
    <row r="65" spans="4:16" x14ac:dyDescent="0.2">
      <c r="D65" s="118">
        <v>3000096472</v>
      </c>
      <c r="E65" s="116">
        <v>-420</v>
      </c>
      <c r="H65">
        <v>3000095210</v>
      </c>
      <c r="I65">
        <v>1</v>
      </c>
      <c r="J65">
        <v>2</v>
      </c>
      <c r="K65">
        <v>-575.84</v>
      </c>
      <c r="O65" s="118">
        <v>3000095791</v>
      </c>
      <c r="P65" s="116">
        <v>-5050.8</v>
      </c>
    </row>
    <row r="66" spans="4:16" x14ac:dyDescent="0.2">
      <c r="D66" s="118">
        <v>3000096473</v>
      </c>
      <c r="E66" s="116">
        <v>-1159</v>
      </c>
      <c r="H66">
        <v>3000095210</v>
      </c>
      <c r="I66">
        <v>1</v>
      </c>
      <c r="J66">
        <v>2</v>
      </c>
      <c r="K66">
        <v>-575.84</v>
      </c>
      <c r="O66" s="118">
        <v>3000095810</v>
      </c>
      <c r="P66" s="116">
        <v>-39088.35</v>
      </c>
    </row>
    <row r="67" spans="4:16" x14ac:dyDescent="0.2">
      <c r="D67" s="118">
        <v>3000096474</v>
      </c>
      <c r="E67" s="116">
        <v>-17080</v>
      </c>
      <c r="H67">
        <v>3000095210</v>
      </c>
      <c r="I67">
        <v>1</v>
      </c>
      <c r="J67">
        <v>2</v>
      </c>
      <c r="K67">
        <v>-575.84</v>
      </c>
      <c r="O67" s="118">
        <v>3000096043</v>
      </c>
      <c r="P67" s="116">
        <v>-9272</v>
      </c>
    </row>
    <row r="68" spans="4:16" x14ac:dyDescent="0.2">
      <c r="D68" s="118">
        <v>3000096525</v>
      </c>
      <c r="E68" s="116">
        <v>-1811.7</v>
      </c>
      <c r="H68">
        <v>3000095210</v>
      </c>
      <c r="I68">
        <v>1</v>
      </c>
      <c r="J68">
        <v>2</v>
      </c>
      <c r="K68">
        <v>-419.68</v>
      </c>
      <c r="O68" s="118">
        <v>3000096415</v>
      </c>
      <c r="P68" s="116">
        <v>-1647</v>
      </c>
    </row>
    <row r="69" spans="4:16" x14ac:dyDescent="0.2">
      <c r="D69" s="118">
        <v>3000096526</v>
      </c>
      <c r="E69" s="116">
        <v>-11529</v>
      </c>
      <c r="H69">
        <v>3000095260</v>
      </c>
      <c r="I69">
        <v>1</v>
      </c>
      <c r="J69">
        <v>2</v>
      </c>
      <c r="K69" s="115">
        <v>-2074</v>
      </c>
      <c r="N69" s="115"/>
      <c r="O69" s="118">
        <v>3000096472</v>
      </c>
      <c r="P69" s="116">
        <v>-420</v>
      </c>
    </row>
    <row r="70" spans="4:16" x14ac:dyDescent="0.2">
      <c r="D70" s="118">
        <v>3000096529</v>
      </c>
      <c r="E70" s="116">
        <v>-1802</v>
      </c>
      <c r="H70">
        <v>3000095213</v>
      </c>
      <c r="I70">
        <v>1</v>
      </c>
      <c r="J70">
        <v>2</v>
      </c>
      <c r="K70" s="115">
        <v>-1507.18</v>
      </c>
      <c r="N70" s="115"/>
      <c r="O70" s="118">
        <v>3000096473</v>
      </c>
      <c r="P70" s="116">
        <v>-1159</v>
      </c>
    </row>
    <row r="71" spans="4:16" x14ac:dyDescent="0.2">
      <c r="D71" s="118">
        <v>3000096568</v>
      </c>
      <c r="E71" s="116">
        <v>-14698.560000000001</v>
      </c>
      <c r="H71">
        <v>3000095657</v>
      </c>
      <c r="I71">
        <v>1</v>
      </c>
      <c r="J71">
        <v>2</v>
      </c>
      <c r="K71">
        <v>-761.13</v>
      </c>
      <c r="O71" s="118">
        <v>3000096474</v>
      </c>
      <c r="P71" s="116">
        <v>-17080</v>
      </c>
    </row>
    <row r="72" spans="4:16" x14ac:dyDescent="0.2">
      <c r="D72" s="118">
        <v>3000096569</v>
      </c>
      <c r="E72" s="116">
        <v>-17080</v>
      </c>
      <c r="H72">
        <v>3000095657</v>
      </c>
      <c r="I72">
        <v>1</v>
      </c>
      <c r="J72">
        <v>2</v>
      </c>
      <c r="K72">
        <v>-178.27</v>
      </c>
      <c r="O72" s="118">
        <v>3000096525</v>
      </c>
      <c r="P72" s="116">
        <v>-1811.7</v>
      </c>
    </row>
    <row r="73" spans="4:16" x14ac:dyDescent="0.2">
      <c r="D73" s="118">
        <v>3000096578</v>
      </c>
      <c r="E73" s="116">
        <v>-364</v>
      </c>
      <c r="H73">
        <v>3000095657</v>
      </c>
      <c r="I73">
        <v>1</v>
      </c>
      <c r="J73">
        <v>2</v>
      </c>
      <c r="K73">
        <v>-16</v>
      </c>
      <c r="O73" s="118">
        <v>3000096526</v>
      </c>
      <c r="P73" s="116">
        <v>-11529</v>
      </c>
    </row>
    <row r="74" spans="4:16" x14ac:dyDescent="0.2">
      <c r="D74" s="118">
        <v>3000096580</v>
      </c>
      <c r="E74" s="116">
        <v>-9028</v>
      </c>
      <c r="H74">
        <v>3000095729</v>
      </c>
      <c r="I74">
        <v>1</v>
      </c>
      <c r="J74">
        <v>2</v>
      </c>
      <c r="K74">
        <v>-41.6</v>
      </c>
      <c r="O74" s="118">
        <v>3000096529</v>
      </c>
      <c r="P74" s="116">
        <v>-1802</v>
      </c>
    </row>
    <row r="75" spans="4:16" x14ac:dyDescent="0.2">
      <c r="D75" s="118">
        <v>3000096585</v>
      </c>
      <c r="E75" s="116">
        <v>-11529</v>
      </c>
      <c r="H75">
        <v>3000090095</v>
      </c>
      <c r="I75">
        <v>1</v>
      </c>
      <c r="J75">
        <v>2</v>
      </c>
      <c r="K75">
        <v>-855.82</v>
      </c>
      <c r="O75" s="118">
        <v>3000096568</v>
      </c>
      <c r="P75" s="116">
        <v>-14698.560000000001</v>
      </c>
    </row>
    <row r="76" spans="4:16" x14ac:dyDescent="0.2">
      <c r="D76" s="118">
        <v>3000096898</v>
      </c>
      <c r="E76" s="116">
        <v>-869.17</v>
      </c>
      <c r="H76">
        <v>3000095660</v>
      </c>
      <c r="I76">
        <v>1</v>
      </c>
      <c r="J76">
        <v>2</v>
      </c>
      <c r="K76" s="115">
        <v>-4230.41</v>
      </c>
      <c r="N76" s="115"/>
      <c r="O76" s="118">
        <v>3000096569</v>
      </c>
      <c r="P76" s="116">
        <v>-17080</v>
      </c>
    </row>
    <row r="77" spans="4:16" x14ac:dyDescent="0.2">
      <c r="D77" s="118">
        <v>3000096967</v>
      </c>
      <c r="E77" s="116">
        <v>-9611.16</v>
      </c>
      <c r="H77">
        <v>3000095784</v>
      </c>
      <c r="I77">
        <v>1</v>
      </c>
      <c r="J77">
        <v>2</v>
      </c>
      <c r="K77" s="115">
        <v>-7198</v>
      </c>
      <c r="N77" s="115"/>
      <c r="O77" s="118">
        <v>3000096578</v>
      </c>
      <c r="P77" s="116">
        <v>-364</v>
      </c>
    </row>
    <row r="78" spans="4:16" x14ac:dyDescent="0.2">
      <c r="D78" s="118">
        <v>3000096988</v>
      </c>
      <c r="E78" s="116">
        <v>-293.41000000000003</v>
      </c>
      <c r="H78">
        <v>3000095784</v>
      </c>
      <c r="I78">
        <v>1</v>
      </c>
      <c r="J78">
        <v>2</v>
      </c>
      <c r="K78">
        <v>-142.74</v>
      </c>
      <c r="O78" s="118">
        <v>3000096580</v>
      </c>
      <c r="P78" s="116">
        <v>-9028</v>
      </c>
    </row>
    <row r="79" spans="4:16" x14ac:dyDescent="0.2">
      <c r="D79" s="118">
        <v>3000097043</v>
      </c>
      <c r="E79" s="116">
        <v>-1319.3700000000001</v>
      </c>
      <c r="H79">
        <v>3000095784</v>
      </c>
      <c r="I79">
        <v>1</v>
      </c>
      <c r="J79">
        <v>2</v>
      </c>
      <c r="K79">
        <v>-6.59</v>
      </c>
      <c r="O79" s="118">
        <v>3000096585</v>
      </c>
      <c r="P79" s="116">
        <v>-11529</v>
      </c>
    </row>
    <row r="80" spans="4:16" x14ac:dyDescent="0.2">
      <c r="D80" s="118">
        <v>3000097073</v>
      </c>
      <c r="E80" s="116">
        <v>-2671.8</v>
      </c>
      <c r="H80">
        <v>3000095784</v>
      </c>
      <c r="I80">
        <v>1</v>
      </c>
      <c r="J80">
        <v>2</v>
      </c>
      <c r="K80">
        <v>-10.98</v>
      </c>
      <c r="O80" s="118">
        <v>3000096898</v>
      </c>
      <c r="P80" s="116">
        <v>-869.17</v>
      </c>
    </row>
    <row r="81" spans="4:16" x14ac:dyDescent="0.2">
      <c r="D81" s="118">
        <v>3000097080</v>
      </c>
      <c r="E81" s="116">
        <v>-854</v>
      </c>
      <c r="H81">
        <v>3000092458</v>
      </c>
      <c r="I81">
        <v>1</v>
      </c>
      <c r="J81">
        <v>2</v>
      </c>
      <c r="K81" s="115">
        <v>-2348.5</v>
      </c>
      <c r="N81" s="115"/>
      <c r="O81" s="118">
        <v>3000096967</v>
      </c>
      <c r="P81" s="116">
        <v>-9611.16</v>
      </c>
    </row>
    <row r="82" spans="4:16" x14ac:dyDescent="0.2">
      <c r="D82" s="118">
        <v>3000097081</v>
      </c>
      <c r="E82" s="116">
        <v>-3125.64</v>
      </c>
      <c r="H82">
        <v>3000095810</v>
      </c>
      <c r="I82">
        <v>1</v>
      </c>
      <c r="J82">
        <v>2</v>
      </c>
      <c r="K82" s="115">
        <v>-4410.93</v>
      </c>
      <c r="N82" s="115"/>
      <c r="O82" s="118">
        <v>3000096988</v>
      </c>
      <c r="P82" s="116">
        <v>-293.41000000000003</v>
      </c>
    </row>
    <row r="83" spans="4:16" x14ac:dyDescent="0.2">
      <c r="D83" s="118">
        <v>3000097084</v>
      </c>
      <c r="E83" s="116">
        <v>-273.04000000000002</v>
      </c>
      <c r="H83">
        <v>3000095692</v>
      </c>
      <c r="I83">
        <v>1</v>
      </c>
      <c r="J83">
        <v>2</v>
      </c>
      <c r="K83">
        <v>-97.6</v>
      </c>
      <c r="O83" s="118">
        <v>3000097043</v>
      </c>
      <c r="P83" s="116">
        <v>-1319.3700000000001</v>
      </c>
    </row>
    <row r="84" spans="4:16" x14ac:dyDescent="0.2">
      <c r="D84" s="118">
        <v>3000097103</v>
      </c>
      <c r="E84" s="116">
        <v>-3926.48</v>
      </c>
      <c r="H84">
        <v>3000095692</v>
      </c>
      <c r="I84">
        <v>1</v>
      </c>
      <c r="J84">
        <v>2</v>
      </c>
      <c r="K84">
        <v>-103.7</v>
      </c>
      <c r="O84" s="118">
        <v>3000097073</v>
      </c>
      <c r="P84" s="116">
        <v>-2671.8</v>
      </c>
    </row>
    <row r="85" spans="4:16" x14ac:dyDescent="0.2">
      <c r="D85" s="118">
        <v>3000097104</v>
      </c>
      <c r="E85" s="116">
        <v>-3125.64</v>
      </c>
      <c r="H85">
        <v>3000095692</v>
      </c>
      <c r="I85">
        <v>1</v>
      </c>
      <c r="J85">
        <v>2</v>
      </c>
      <c r="K85">
        <v>-488</v>
      </c>
      <c r="O85" s="118">
        <v>3000097080</v>
      </c>
      <c r="P85" s="116">
        <v>-854</v>
      </c>
    </row>
    <row r="86" spans="4:16" x14ac:dyDescent="0.2">
      <c r="D86" s="118">
        <v>3000097105</v>
      </c>
      <c r="E86" s="116">
        <v>-2271.64</v>
      </c>
      <c r="H86">
        <v>3000095692</v>
      </c>
      <c r="I86">
        <v>1</v>
      </c>
      <c r="J86">
        <v>2</v>
      </c>
      <c r="K86">
        <v>-24.4</v>
      </c>
      <c r="O86" s="118">
        <v>3000097081</v>
      </c>
      <c r="P86" s="116">
        <v>-3125.64</v>
      </c>
    </row>
    <row r="87" spans="4:16" x14ac:dyDescent="0.2">
      <c r="D87" s="118">
        <v>3000097125</v>
      </c>
      <c r="E87" s="116">
        <v>-15067</v>
      </c>
      <c r="H87">
        <v>3000095692</v>
      </c>
      <c r="I87">
        <v>1</v>
      </c>
      <c r="J87">
        <v>2</v>
      </c>
      <c r="K87">
        <v>-109.8</v>
      </c>
      <c r="O87" s="118">
        <v>3000097084</v>
      </c>
      <c r="P87" s="116">
        <v>-273.04000000000002</v>
      </c>
    </row>
    <row r="88" spans="4:16" x14ac:dyDescent="0.2">
      <c r="D88" s="118">
        <v>3000100575</v>
      </c>
      <c r="E88" s="116">
        <v>-14274</v>
      </c>
      <c r="H88">
        <v>3000095692</v>
      </c>
      <c r="I88">
        <v>1</v>
      </c>
      <c r="J88">
        <v>2</v>
      </c>
      <c r="K88">
        <v>-117.12</v>
      </c>
      <c r="O88" s="118">
        <v>3000097103</v>
      </c>
      <c r="P88" s="116">
        <v>-3926.48</v>
      </c>
    </row>
    <row r="89" spans="4:16" x14ac:dyDescent="0.2">
      <c r="D89" s="118">
        <v>3000100591</v>
      </c>
      <c r="E89" s="116">
        <v>-2501.31</v>
      </c>
      <c r="H89">
        <v>3000095692</v>
      </c>
      <c r="I89">
        <v>1</v>
      </c>
      <c r="J89">
        <v>2</v>
      </c>
      <c r="K89">
        <v>-91.5</v>
      </c>
      <c r="O89" s="118">
        <v>3000097104</v>
      </c>
      <c r="P89" s="116">
        <v>-3125.64</v>
      </c>
    </row>
    <row r="90" spans="4:16" x14ac:dyDescent="0.2">
      <c r="D90" s="118">
        <v>3000100592</v>
      </c>
      <c r="E90" s="116">
        <v>-38744.759999999995</v>
      </c>
      <c r="H90">
        <v>3000095691</v>
      </c>
      <c r="I90">
        <v>1</v>
      </c>
      <c r="J90">
        <v>2</v>
      </c>
      <c r="K90">
        <v>-700</v>
      </c>
      <c r="O90" s="118">
        <v>3000097105</v>
      </c>
      <c r="P90" s="116">
        <v>-2271.64</v>
      </c>
    </row>
    <row r="91" spans="4:16" x14ac:dyDescent="0.2">
      <c r="D91" s="118">
        <v>3000100593</v>
      </c>
      <c r="E91" s="116">
        <v>-1671.24</v>
      </c>
      <c r="H91">
        <v>3000091746</v>
      </c>
      <c r="I91">
        <v>1</v>
      </c>
      <c r="J91">
        <v>2</v>
      </c>
      <c r="K91" s="115">
        <v>-4824.6000000000004</v>
      </c>
      <c r="N91" s="115"/>
      <c r="O91" s="118">
        <v>3000097125</v>
      </c>
      <c r="P91" s="116">
        <v>-15067</v>
      </c>
    </row>
    <row r="92" spans="4:16" x14ac:dyDescent="0.2">
      <c r="D92" s="118">
        <v>3000100594</v>
      </c>
      <c r="E92" s="116">
        <v>-255</v>
      </c>
      <c r="H92">
        <v>3000095729</v>
      </c>
      <c r="I92">
        <v>1</v>
      </c>
      <c r="J92">
        <v>2</v>
      </c>
      <c r="K92">
        <v>-400</v>
      </c>
      <c r="O92" s="118">
        <v>3000100575</v>
      </c>
      <c r="P92" s="116">
        <v>-14274</v>
      </c>
    </row>
    <row r="93" spans="4:16" x14ac:dyDescent="0.2">
      <c r="D93" s="118">
        <v>3000100605</v>
      </c>
      <c r="E93" s="116">
        <v>-7320</v>
      </c>
      <c r="H93">
        <v>3000095729</v>
      </c>
      <c r="I93">
        <v>1</v>
      </c>
      <c r="J93">
        <v>2</v>
      </c>
      <c r="K93">
        <v>-400</v>
      </c>
      <c r="O93" s="118">
        <v>3000100591</v>
      </c>
      <c r="P93" s="116">
        <v>-2501.31</v>
      </c>
    </row>
    <row r="94" spans="4:16" x14ac:dyDescent="0.2">
      <c r="D94" s="118">
        <v>3000100669</v>
      </c>
      <c r="E94" s="116">
        <v>-4377.3599999999997</v>
      </c>
      <c r="H94">
        <v>3000095729</v>
      </c>
      <c r="I94">
        <v>1</v>
      </c>
      <c r="J94">
        <v>2</v>
      </c>
      <c r="K94">
        <v>-400</v>
      </c>
      <c r="O94" s="118">
        <v>3000100592</v>
      </c>
      <c r="P94" s="116">
        <v>-38744.759999999995</v>
      </c>
    </row>
    <row r="95" spans="4:16" x14ac:dyDescent="0.2">
      <c r="D95" s="118">
        <v>3000101580</v>
      </c>
      <c r="E95" s="116">
        <v>-2558.34</v>
      </c>
      <c r="H95">
        <v>3000096043</v>
      </c>
      <c r="I95">
        <v>1</v>
      </c>
      <c r="J95">
        <v>2</v>
      </c>
      <c r="K95" s="115">
        <v>-4636</v>
      </c>
      <c r="N95" s="115"/>
      <c r="O95" s="118">
        <v>3000100593</v>
      </c>
      <c r="P95" s="116">
        <v>-1671.24</v>
      </c>
    </row>
    <row r="96" spans="4:16" x14ac:dyDescent="0.2">
      <c r="D96" s="118">
        <v>3000102554</v>
      </c>
      <c r="E96" s="116">
        <v>-7076</v>
      </c>
      <c r="H96">
        <v>3000096472</v>
      </c>
      <c r="I96">
        <v>1</v>
      </c>
      <c r="J96">
        <v>2</v>
      </c>
      <c r="K96">
        <v>-80</v>
      </c>
      <c r="O96" s="118">
        <v>3000100594</v>
      </c>
      <c r="P96" s="116">
        <v>-255</v>
      </c>
    </row>
    <row r="97" spans="4:16" x14ac:dyDescent="0.2">
      <c r="D97" s="118">
        <v>3000104427</v>
      </c>
      <c r="E97" s="116">
        <v>-2657.16</v>
      </c>
      <c r="H97">
        <v>3000096472</v>
      </c>
      <c r="I97">
        <v>1</v>
      </c>
      <c r="J97">
        <v>2</v>
      </c>
      <c r="K97">
        <v>-135</v>
      </c>
      <c r="O97" s="118">
        <v>3000100605</v>
      </c>
      <c r="P97" s="116">
        <v>-7320</v>
      </c>
    </row>
    <row r="98" spans="4:16" x14ac:dyDescent="0.2">
      <c r="D98" s="118">
        <v>3000104453</v>
      </c>
      <c r="E98" s="116">
        <v>-378.2</v>
      </c>
      <c r="H98">
        <v>3000096472</v>
      </c>
      <c r="I98">
        <v>1</v>
      </c>
      <c r="J98">
        <v>2</v>
      </c>
      <c r="K98">
        <v>-205</v>
      </c>
      <c r="O98" s="118">
        <v>3000100669</v>
      </c>
      <c r="P98" s="116">
        <v>-4377.3599999999997</v>
      </c>
    </row>
    <row r="99" spans="4:16" x14ac:dyDescent="0.2">
      <c r="D99" s="118">
        <v>3000104468</v>
      </c>
      <c r="E99" s="116">
        <v>-3125.64</v>
      </c>
      <c r="H99">
        <v>3000095172</v>
      </c>
      <c r="I99">
        <v>1</v>
      </c>
      <c r="J99">
        <v>2</v>
      </c>
      <c r="K99" s="115">
        <v>-3158.07</v>
      </c>
      <c r="N99" s="115"/>
      <c r="O99" s="118">
        <v>3000101580</v>
      </c>
      <c r="P99" s="116">
        <v>-2558.34</v>
      </c>
    </row>
    <row r="100" spans="4:16" x14ac:dyDescent="0.2">
      <c r="D100" s="118">
        <v>3000104481</v>
      </c>
      <c r="E100" s="116">
        <v>-259.2</v>
      </c>
      <c r="H100">
        <v>3000095172</v>
      </c>
      <c r="I100">
        <v>1</v>
      </c>
      <c r="J100">
        <v>2</v>
      </c>
      <c r="K100" s="115">
        <v>-3109.95</v>
      </c>
      <c r="N100" s="115"/>
      <c r="O100" s="118">
        <v>3000102554</v>
      </c>
      <c r="P100" s="116">
        <v>-7076</v>
      </c>
    </row>
    <row r="101" spans="4:16" x14ac:dyDescent="0.2">
      <c r="D101" s="118">
        <v>3000104730</v>
      </c>
      <c r="E101" s="116">
        <v>-8784</v>
      </c>
      <c r="H101">
        <v>3000095172</v>
      </c>
      <c r="I101">
        <v>1</v>
      </c>
      <c r="J101">
        <v>2</v>
      </c>
      <c r="K101" s="115">
        <v>-2366.4499999999998</v>
      </c>
      <c r="N101" s="115"/>
      <c r="O101" s="118">
        <v>3000104427</v>
      </c>
      <c r="P101" s="116">
        <v>-2657.16</v>
      </c>
    </row>
    <row r="102" spans="4:16" x14ac:dyDescent="0.2">
      <c r="D102" s="118">
        <v>3000104934</v>
      </c>
      <c r="E102" s="116">
        <v>-567.29999999999995</v>
      </c>
      <c r="H102">
        <v>3000096898</v>
      </c>
      <c r="I102">
        <v>1</v>
      </c>
      <c r="J102">
        <v>2</v>
      </c>
      <c r="K102">
        <v>-869.17</v>
      </c>
      <c r="O102" s="118">
        <v>3000104453</v>
      </c>
      <c r="P102" s="116">
        <v>-378.2</v>
      </c>
    </row>
    <row r="103" spans="4:16" x14ac:dyDescent="0.2">
      <c r="D103" s="118">
        <v>3000105910</v>
      </c>
      <c r="E103" s="116">
        <v>-969.9</v>
      </c>
      <c r="H103">
        <v>3000096473</v>
      </c>
      <c r="I103">
        <v>1</v>
      </c>
      <c r="J103">
        <v>2</v>
      </c>
      <c r="K103">
        <v>-732</v>
      </c>
      <c r="O103" s="118">
        <v>3000104468</v>
      </c>
      <c r="P103" s="116">
        <v>-3125.64</v>
      </c>
    </row>
    <row r="104" spans="4:16" x14ac:dyDescent="0.2">
      <c r="D104" s="118">
        <v>3000105919</v>
      </c>
      <c r="E104" s="116">
        <v>-695.4</v>
      </c>
      <c r="H104">
        <v>3000096473</v>
      </c>
      <c r="I104">
        <v>1</v>
      </c>
      <c r="J104">
        <v>2</v>
      </c>
      <c r="K104">
        <v>-427</v>
      </c>
      <c r="O104" s="118">
        <v>3000104481</v>
      </c>
      <c r="P104" s="116">
        <v>-259.2</v>
      </c>
    </row>
    <row r="105" spans="4:16" x14ac:dyDescent="0.2">
      <c r="D105" s="118"/>
      <c r="H105">
        <v>3000095810</v>
      </c>
      <c r="I105">
        <v>1</v>
      </c>
      <c r="J105">
        <v>2</v>
      </c>
      <c r="K105" s="115">
        <v>-5079.6099999999997</v>
      </c>
      <c r="N105" s="115"/>
      <c r="O105" s="118">
        <v>3000104730</v>
      </c>
      <c r="P105" s="116">
        <v>-8784</v>
      </c>
    </row>
    <row r="106" spans="4:16" x14ac:dyDescent="0.2">
      <c r="D106" s="118"/>
      <c r="H106">
        <v>3000095247</v>
      </c>
      <c r="I106">
        <v>1</v>
      </c>
      <c r="J106">
        <v>2</v>
      </c>
      <c r="K106" s="115">
        <v>-1152.3399999999999</v>
      </c>
      <c r="N106" s="115"/>
      <c r="O106" s="118">
        <v>3000104934</v>
      </c>
      <c r="P106" s="116">
        <v>-567.29999999999995</v>
      </c>
    </row>
    <row r="107" spans="4:16" x14ac:dyDescent="0.2">
      <c r="D107" s="118"/>
      <c r="H107">
        <v>3000095189</v>
      </c>
      <c r="I107">
        <v>1</v>
      </c>
      <c r="J107">
        <v>2</v>
      </c>
      <c r="K107">
        <v>-500</v>
      </c>
      <c r="O107" s="118">
        <v>3000105910</v>
      </c>
      <c r="P107" s="116">
        <v>-969.9</v>
      </c>
    </row>
    <row r="108" spans="4:16" x14ac:dyDescent="0.2">
      <c r="D108" s="118"/>
      <c r="H108">
        <v>3000096580</v>
      </c>
      <c r="I108">
        <v>1</v>
      </c>
      <c r="J108">
        <v>2</v>
      </c>
      <c r="K108" s="115">
        <v>-8052</v>
      </c>
      <c r="N108" s="115"/>
      <c r="O108" s="118">
        <v>3000105919</v>
      </c>
      <c r="P108" s="116">
        <v>-695.4</v>
      </c>
    </row>
    <row r="109" spans="4:16" x14ac:dyDescent="0.2">
      <c r="D109" s="118"/>
      <c r="H109">
        <v>3000096580</v>
      </c>
      <c r="I109">
        <v>2</v>
      </c>
      <c r="J109">
        <v>2</v>
      </c>
      <c r="K109">
        <v>-976</v>
      </c>
      <c r="O109" s="118" t="s">
        <v>583</v>
      </c>
      <c r="P109" s="116"/>
    </row>
    <row r="110" spans="4:16" x14ac:dyDescent="0.2">
      <c r="D110" s="118"/>
      <c r="H110">
        <v>3000093997</v>
      </c>
      <c r="I110">
        <v>1</v>
      </c>
      <c r="J110">
        <v>2</v>
      </c>
      <c r="K110" s="115">
        <v>-1500</v>
      </c>
      <c r="N110" s="115"/>
      <c r="O110" s="118" t="s">
        <v>584</v>
      </c>
      <c r="P110" s="116">
        <v>-679970.73000000033</v>
      </c>
    </row>
    <row r="111" spans="4:16" x14ac:dyDescent="0.2">
      <c r="D111" s="118"/>
      <c r="H111">
        <v>3000095146</v>
      </c>
      <c r="I111">
        <v>1</v>
      </c>
      <c r="J111">
        <v>2</v>
      </c>
      <c r="K111" s="115">
        <v>-23790</v>
      </c>
      <c r="N111" s="115"/>
    </row>
    <row r="112" spans="4:16" x14ac:dyDescent="0.2">
      <c r="D112" s="118"/>
      <c r="H112">
        <v>3000095791</v>
      </c>
      <c r="I112">
        <v>1</v>
      </c>
      <c r="J112">
        <v>2</v>
      </c>
      <c r="K112" s="115">
        <v>-1464</v>
      </c>
      <c r="N112" s="115"/>
    </row>
    <row r="113" spans="4:14" x14ac:dyDescent="0.2">
      <c r="D113" s="118"/>
      <c r="H113">
        <v>3000095791</v>
      </c>
      <c r="I113">
        <v>1</v>
      </c>
      <c r="J113">
        <v>2</v>
      </c>
      <c r="K113" s="115">
        <v>-2379</v>
      </c>
      <c r="N113" s="115"/>
    </row>
    <row r="114" spans="4:14" x14ac:dyDescent="0.2">
      <c r="D114" s="118"/>
      <c r="H114">
        <v>3000095791</v>
      </c>
      <c r="I114">
        <v>1</v>
      </c>
      <c r="J114">
        <v>2</v>
      </c>
      <c r="K114">
        <v>-488</v>
      </c>
    </row>
    <row r="115" spans="4:14" x14ac:dyDescent="0.2">
      <c r="D115" s="118"/>
      <c r="H115">
        <v>3000095791</v>
      </c>
      <c r="I115">
        <v>1</v>
      </c>
      <c r="J115">
        <v>2</v>
      </c>
      <c r="K115">
        <v>-61</v>
      </c>
    </row>
    <row r="116" spans="4:14" x14ac:dyDescent="0.2">
      <c r="D116" s="118"/>
      <c r="H116">
        <v>3000095791</v>
      </c>
      <c r="I116">
        <v>1</v>
      </c>
      <c r="J116">
        <v>2</v>
      </c>
      <c r="K116">
        <v>-658.8</v>
      </c>
    </row>
    <row r="117" spans="4:14" x14ac:dyDescent="0.2">
      <c r="D117" s="118"/>
      <c r="H117">
        <v>3000094029</v>
      </c>
      <c r="I117">
        <v>1</v>
      </c>
      <c r="J117">
        <v>2</v>
      </c>
      <c r="K117" s="115">
        <v>-7000</v>
      </c>
      <c r="N117" s="115"/>
    </row>
    <row r="118" spans="4:14" x14ac:dyDescent="0.2">
      <c r="D118" s="118"/>
      <c r="H118">
        <v>3000096578</v>
      </c>
      <c r="I118">
        <v>1</v>
      </c>
      <c r="J118">
        <v>2</v>
      </c>
      <c r="K118">
        <v>-364</v>
      </c>
    </row>
    <row r="119" spans="4:14" x14ac:dyDescent="0.2">
      <c r="D119" s="118"/>
      <c r="H119">
        <v>3000090103</v>
      </c>
      <c r="I119">
        <v>1</v>
      </c>
      <c r="J119">
        <v>2</v>
      </c>
      <c r="K119" s="115">
        <v>-2558.7399999999998</v>
      </c>
      <c r="N119" s="115"/>
    </row>
    <row r="120" spans="4:14" x14ac:dyDescent="0.2">
      <c r="D120" s="118"/>
      <c r="H120">
        <v>3000090103</v>
      </c>
      <c r="I120">
        <v>1</v>
      </c>
      <c r="J120">
        <v>2</v>
      </c>
      <c r="K120">
        <v>-204.71</v>
      </c>
    </row>
    <row r="121" spans="4:14" x14ac:dyDescent="0.2">
      <c r="D121" s="118"/>
      <c r="H121">
        <v>3000092372</v>
      </c>
      <c r="I121">
        <v>1</v>
      </c>
      <c r="J121">
        <v>2</v>
      </c>
      <c r="K121" s="115">
        <v>-4303.18</v>
      </c>
      <c r="N121" s="115"/>
    </row>
    <row r="122" spans="4:14" x14ac:dyDescent="0.2">
      <c r="D122" s="118"/>
      <c r="H122">
        <v>3000092372</v>
      </c>
      <c r="I122">
        <v>1</v>
      </c>
      <c r="J122">
        <v>2</v>
      </c>
      <c r="K122" s="115">
        <v>-8735.2000000000007</v>
      </c>
      <c r="N122" s="115"/>
    </row>
    <row r="123" spans="4:14" x14ac:dyDescent="0.2">
      <c r="D123" s="118"/>
      <c r="H123">
        <v>3000092372</v>
      </c>
      <c r="I123">
        <v>1</v>
      </c>
      <c r="J123">
        <v>2</v>
      </c>
      <c r="K123" s="115">
        <v>-1152.17</v>
      </c>
      <c r="N123" s="115"/>
    </row>
    <row r="124" spans="4:14" x14ac:dyDescent="0.2">
      <c r="D124" s="118"/>
      <c r="H124">
        <v>3000096988</v>
      </c>
      <c r="I124">
        <v>1</v>
      </c>
      <c r="J124">
        <v>2</v>
      </c>
      <c r="K124">
        <v>-293.41000000000003</v>
      </c>
    </row>
    <row r="125" spans="4:14" x14ac:dyDescent="0.2">
      <c r="D125" s="118"/>
      <c r="H125">
        <v>3000091688</v>
      </c>
      <c r="I125">
        <v>1</v>
      </c>
      <c r="J125">
        <v>2</v>
      </c>
      <c r="K125" s="115">
        <v>-10492</v>
      </c>
      <c r="N125" s="115"/>
    </row>
    <row r="126" spans="4:14" x14ac:dyDescent="0.2">
      <c r="D126" s="118"/>
      <c r="H126">
        <v>3000097080</v>
      </c>
      <c r="I126">
        <v>1</v>
      </c>
      <c r="J126">
        <v>2</v>
      </c>
      <c r="K126">
        <v>-854</v>
      </c>
    </row>
    <row r="127" spans="4:14" x14ac:dyDescent="0.2">
      <c r="D127" s="118"/>
      <c r="H127">
        <v>3000097073</v>
      </c>
      <c r="I127">
        <v>1</v>
      </c>
      <c r="J127">
        <v>2</v>
      </c>
      <c r="K127" s="115">
        <v>-2671.8</v>
      </c>
      <c r="N127" s="115"/>
    </row>
    <row r="128" spans="4:14" x14ac:dyDescent="0.2">
      <c r="D128" s="118"/>
      <c r="H128">
        <v>3000096525</v>
      </c>
      <c r="I128">
        <v>1</v>
      </c>
      <c r="J128">
        <v>2</v>
      </c>
      <c r="K128" s="115">
        <v>-1811.7</v>
      </c>
      <c r="N128" s="115"/>
    </row>
    <row r="129" spans="4:14" x14ac:dyDescent="0.2">
      <c r="D129" s="118"/>
      <c r="H129">
        <v>3000096568</v>
      </c>
      <c r="I129">
        <v>1</v>
      </c>
      <c r="J129">
        <v>2</v>
      </c>
      <c r="K129" s="115">
        <v>-7378.56</v>
      </c>
      <c r="N129" s="115"/>
    </row>
    <row r="130" spans="4:14" x14ac:dyDescent="0.2">
      <c r="D130" s="118"/>
      <c r="H130">
        <v>3000096526</v>
      </c>
      <c r="I130">
        <v>1</v>
      </c>
      <c r="J130">
        <v>2</v>
      </c>
      <c r="K130" s="115">
        <v>-11529</v>
      </c>
      <c r="N130" s="115"/>
    </row>
    <row r="131" spans="4:14" x14ac:dyDescent="0.2">
      <c r="D131" s="118"/>
      <c r="H131">
        <v>3000096569</v>
      </c>
      <c r="I131">
        <v>1</v>
      </c>
      <c r="J131">
        <v>2</v>
      </c>
      <c r="K131" s="115">
        <v>-17080</v>
      </c>
      <c r="N131" s="115"/>
    </row>
    <row r="132" spans="4:14" x14ac:dyDescent="0.2">
      <c r="D132" s="118"/>
      <c r="H132">
        <v>3000095810</v>
      </c>
      <c r="I132">
        <v>1</v>
      </c>
      <c r="J132">
        <v>2</v>
      </c>
      <c r="K132" s="115">
        <v>-4739.3999999999996</v>
      </c>
      <c r="N132" s="115"/>
    </row>
    <row r="133" spans="4:14" x14ac:dyDescent="0.2">
      <c r="H133">
        <v>3000096529</v>
      </c>
      <c r="I133">
        <v>1</v>
      </c>
      <c r="J133">
        <v>2</v>
      </c>
      <c r="K133" s="115">
        <v>-1800</v>
      </c>
      <c r="N133" s="115"/>
    </row>
    <row r="134" spans="4:14" x14ac:dyDescent="0.2">
      <c r="H134">
        <v>3000096529</v>
      </c>
      <c r="I134">
        <v>1</v>
      </c>
      <c r="J134">
        <v>2</v>
      </c>
      <c r="K134">
        <v>-2</v>
      </c>
    </row>
    <row r="135" spans="4:14" x14ac:dyDescent="0.2">
      <c r="H135">
        <v>3000096415</v>
      </c>
      <c r="I135">
        <v>1</v>
      </c>
      <c r="J135">
        <v>2</v>
      </c>
      <c r="K135" s="115">
        <v>-1647</v>
      </c>
      <c r="N135" s="115"/>
    </row>
    <row r="136" spans="4:14" x14ac:dyDescent="0.2">
      <c r="H136">
        <v>3000096474</v>
      </c>
      <c r="I136">
        <v>1</v>
      </c>
      <c r="J136">
        <v>2</v>
      </c>
      <c r="K136" s="115">
        <v>-17080</v>
      </c>
      <c r="N136" s="115"/>
    </row>
    <row r="137" spans="4:14" x14ac:dyDescent="0.2">
      <c r="H137">
        <v>3000097104</v>
      </c>
      <c r="I137">
        <v>1</v>
      </c>
      <c r="J137">
        <v>2</v>
      </c>
      <c r="K137" s="115">
        <v>-3125.64</v>
      </c>
      <c r="N137" s="115"/>
    </row>
    <row r="138" spans="4:14" x14ac:dyDescent="0.2">
      <c r="H138">
        <v>3000097043</v>
      </c>
      <c r="I138">
        <v>1</v>
      </c>
      <c r="J138">
        <v>2</v>
      </c>
      <c r="K138">
        <v>-423.17</v>
      </c>
    </row>
    <row r="139" spans="4:14" x14ac:dyDescent="0.2">
      <c r="H139">
        <v>3000097043</v>
      </c>
      <c r="I139">
        <v>1</v>
      </c>
      <c r="J139">
        <v>2</v>
      </c>
      <c r="K139">
        <v>-896.2</v>
      </c>
    </row>
    <row r="140" spans="4:14" x14ac:dyDescent="0.2">
      <c r="H140">
        <v>3000090103</v>
      </c>
      <c r="I140">
        <v>1</v>
      </c>
      <c r="J140">
        <v>2</v>
      </c>
      <c r="K140" s="115">
        <v>-13703.04</v>
      </c>
      <c r="N140" s="115"/>
    </row>
    <row r="141" spans="4:14" x14ac:dyDescent="0.2">
      <c r="H141">
        <v>3000095810</v>
      </c>
      <c r="I141">
        <v>2</v>
      </c>
      <c r="J141">
        <v>2</v>
      </c>
      <c r="K141" s="115">
        <v>-1871.13</v>
      </c>
      <c r="N141" s="115"/>
    </row>
    <row r="142" spans="4:14" x14ac:dyDescent="0.2">
      <c r="H142">
        <v>3000095810</v>
      </c>
      <c r="I142">
        <v>2</v>
      </c>
      <c r="J142">
        <v>2</v>
      </c>
      <c r="K142" s="115">
        <v>-5361.16</v>
      </c>
      <c r="N142" s="115"/>
    </row>
    <row r="143" spans="4:14" x14ac:dyDescent="0.2">
      <c r="H143">
        <v>3000101580</v>
      </c>
      <c r="I143">
        <v>1</v>
      </c>
      <c r="J143">
        <v>2</v>
      </c>
      <c r="K143" s="115">
        <v>-2558.34</v>
      </c>
      <c r="N143" s="115"/>
    </row>
    <row r="144" spans="4:14" x14ac:dyDescent="0.2">
      <c r="H144">
        <v>3000092371</v>
      </c>
      <c r="I144">
        <v>2</v>
      </c>
      <c r="J144">
        <v>2</v>
      </c>
      <c r="K144" s="115">
        <v>-4352.57</v>
      </c>
      <c r="N144" s="115"/>
    </row>
    <row r="145" spans="8:14" x14ac:dyDescent="0.2">
      <c r="H145">
        <v>3000092371</v>
      </c>
      <c r="I145">
        <v>2</v>
      </c>
      <c r="J145">
        <v>2</v>
      </c>
      <c r="K145" s="115">
        <v>-2281.4</v>
      </c>
      <c r="N145" s="115"/>
    </row>
    <row r="146" spans="8:14" x14ac:dyDescent="0.2">
      <c r="H146">
        <v>3000095783</v>
      </c>
      <c r="I146">
        <v>2</v>
      </c>
      <c r="J146">
        <v>2</v>
      </c>
      <c r="K146" s="115">
        <v>-2419.87</v>
      </c>
      <c r="N146" s="115"/>
    </row>
    <row r="147" spans="8:14" x14ac:dyDescent="0.2">
      <c r="H147">
        <v>3000094023</v>
      </c>
      <c r="I147">
        <v>2</v>
      </c>
      <c r="J147">
        <v>2</v>
      </c>
      <c r="K147">
        <v>-340</v>
      </c>
    </row>
    <row r="148" spans="8:14" x14ac:dyDescent="0.2">
      <c r="H148">
        <v>3000095259</v>
      </c>
      <c r="I148">
        <v>3</v>
      </c>
      <c r="J148">
        <v>2</v>
      </c>
      <c r="K148" s="115">
        <v>-1562</v>
      </c>
      <c r="N148" s="115"/>
    </row>
    <row r="149" spans="8:14" x14ac:dyDescent="0.2">
      <c r="H149">
        <v>3000100575</v>
      </c>
      <c r="I149">
        <v>2</v>
      </c>
      <c r="J149">
        <v>2</v>
      </c>
      <c r="K149" s="115">
        <v>-5124</v>
      </c>
      <c r="N149" s="115"/>
    </row>
    <row r="150" spans="8:14" x14ac:dyDescent="0.2">
      <c r="H150">
        <v>3000100575</v>
      </c>
      <c r="I150">
        <v>1</v>
      </c>
      <c r="J150">
        <v>2</v>
      </c>
      <c r="K150" s="115">
        <v>-9150</v>
      </c>
      <c r="N150" s="115"/>
    </row>
    <row r="151" spans="8:14" x14ac:dyDescent="0.2">
      <c r="H151">
        <v>3000093951</v>
      </c>
      <c r="I151">
        <v>1</v>
      </c>
      <c r="J151">
        <v>2</v>
      </c>
      <c r="K151">
        <v>-402.6</v>
      </c>
    </row>
    <row r="152" spans="8:14" x14ac:dyDescent="0.2">
      <c r="H152">
        <v>3000097084</v>
      </c>
      <c r="I152">
        <v>1</v>
      </c>
      <c r="J152">
        <v>2</v>
      </c>
      <c r="K152">
        <v>-259.62</v>
      </c>
    </row>
    <row r="153" spans="8:14" x14ac:dyDescent="0.2">
      <c r="H153">
        <v>3000097084</v>
      </c>
      <c r="I153">
        <v>1</v>
      </c>
      <c r="J153">
        <v>2</v>
      </c>
      <c r="K153">
        <v>-13.42</v>
      </c>
    </row>
    <row r="154" spans="8:14" x14ac:dyDescent="0.2">
      <c r="H154">
        <v>3000095810</v>
      </c>
      <c r="I154">
        <v>2</v>
      </c>
      <c r="J154">
        <v>2</v>
      </c>
      <c r="K154" s="115">
        <v>-2874.14</v>
      </c>
      <c r="N154" s="115"/>
    </row>
    <row r="155" spans="8:14" x14ac:dyDescent="0.2">
      <c r="H155">
        <v>3000097103</v>
      </c>
      <c r="I155">
        <v>1</v>
      </c>
      <c r="J155">
        <v>2</v>
      </c>
      <c r="K155" s="115">
        <v>-3926.48</v>
      </c>
      <c r="N155" s="115"/>
    </row>
    <row r="156" spans="8:14" x14ac:dyDescent="0.2">
      <c r="H156">
        <v>3000097081</v>
      </c>
      <c r="I156">
        <v>1</v>
      </c>
      <c r="J156">
        <v>2</v>
      </c>
      <c r="K156" s="115">
        <v>-3125.64</v>
      </c>
      <c r="N156" s="115"/>
    </row>
    <row r="157" spans="8:14" x14ac:dyDescent="0.2">
      <c r="H157">
        <v>3000095810</v>
      </c>
      <c r="I157">
        <v>2</v>
      </c>
      <c r="J157">
        <v>2</v>
      </c>
      <c r="K157" s="115">
        <v>-1290.43</v>
      </c>
      <c r="N157" s="115"/>
    </row>
    <row r="158" spans="8:14" x14ac:dyDescent="0.2">
      <c r="H158">
        <v>3000096585</v>
      </c>
      <c r="I158">
        <v>1</v>
      </c>
      <c r="J158">
        <v>2</v>
      </c>
      <c r="K158" s="115">
        <v>-1830</v>
      </c>
      <c r="N158" s="115"/>
    </row>
    <row r="159" spans="8:14" x14ac:dyDescent="0.2">
      <c r="H159">
        <v>3000096585</v>
      </c>
      <c r="I159">
        <v>1</v>
      </c>
      <c r="J159">
        <v>2</v>
      </c>
      <c r="K159" s="115">
        <v>-4392</v>
      </c>
      <c r="N159" s="115"/>
    </row>
    <row r="160" spans="8:14" x14ac:dyDescent="0.2">
      <c r="H160">
        <v>3000095189</v>
      </c>
      <c r="I160">
        <v>1</v>
      </c>
      <c r="J160">
        <v>2</v>
      </c>
      <c r="K160" s="115">
        <v>-1500</v>
      </c>
      <c r="N160" s="115"/>
    </row>
    <row r="161" spans="8:14" x14ac:dyDescent="0.2">
      <c r="H161">
        <v>3000095716</v>
      </c>
      <c r="I161">
        <v>1</v>
      </c>
      <c r="J161">
        <v>2</v>
      </c>
      <c r="K161" s="115">
        <v>-105164</v>
      </c>
      <c r="N161" s="115"/>
    </row>
    <row r="162" spans="8:14" x14ac:dyDescent="0.2">
      <c r="H162">
        <v>3000097105</v>
      </c>
      <c r="I162">
        <v>1</v>
      </c>
      <c r="J162">
        <v>2</v>
      </c>
      <c r="K162">
        <v>-966.24</v>
      </c>
    </row>
    <row r="163" spans="8:14" x14ac:dyDescent="0.2">
      <c r="H163">
        <v>3000097105</v>
      </c>
      <c r="I163">
        <v>1</v>
      </c>
      <c r="J163">
        <v>2</v>
      </c>
      <c r="K163">
        <v>-824.72</v>
      </c>
    </row>
    <row r="164" spans="8:14" x14ac:dyDescent="0.2">
      <c r="H164">
        <v>3000097105</v>
      </c>
      <c r="I164">
        <v>1</v>
      </c>
      <c r="J164">
        <v>2</v>
      </c>
      <c r="K164">
        <v>-480.68</v>
      </c>
    </row>
    <row r="165" spans="8:14" x14ac:dyDescent="0.2">
      <c r="H165">
        <v>3000096585</v>
      </c>
      <c r="I165">
        <v>1</v>
      </c>
      <c r="J165">
        <v>2</v>
      </c>
      <c r="K165" s="115">
        <v>-5307</v>
      </c>
      <c r="N165" s="115"/>
    </row>
    <row r="166" spans="8:14" x14ac:dyDescent="0.2">
      <c r="H166">
        <v>3000095189</v>
      </c>
      <c r="I166">
        <v>1</v>
      </c>
      <c r="J166">
        <v>2</v>
      </c>
      <c r="K166" s="115">
        <v>-1500</v>
      </c>
      <c r="N166" s="115"/>
    </row>
    <row r="167" spans="8:14" x14ac:dyDescent="0.2">
      <c r="H167">
        <v>3000104481</v>
      </c>
      <c r="I167">
        <v>1</v>
      </c>
      <c r="J167">
        <v>2</v>
      </c>
      <c r="K167">
        <v>-64</v>
      </c>
    </row>
    <row r="168" spans="8:14" x14ac:dyDescent="0.2">
      <c r="H168">
        <v>3000104481</v>
      </c>
      <c r="I168">
        <v>1</v>
      </c>
      <c r="J168">
        <v>2</v>
      </c>
      <c r="K168">
        <v>-195.2</v>
      </c>
    </row>
    <row r="169" spans="8:14" x14ac:dyDescent="0.2">
      <c r="H169">
        <v>3000095642</v>
      </c>
      <c r="I169">
        <v>1</v>
      </c>
      <c r="J169">
        <v>2</v>
      </c>
      <c r="K169">
        <v>-108.63</v>
      </c>
    </row>
    <row r="170" spans="8:14" x14ac:dyDescent="0.2">
      <c r="H170">
        <v>3000104453</v>
      </c>
      <c r="I170">
        <v>1</v>
      </c>
      <c r="J170">
        <v>2</v>
      </c>
      <c r="K170">
        <v>-378.2</v>
      </c>
    </row>
    <row r="171" spans="8:14" x14ac:dyDescent="0.2">
      <c r="H171">
        <v>3000104427</v>
      </c>
      <c r="I171">
        <v>1</v>
      </c>
      <c r="J171">
        <v>2</v>
      </c>
      <c r="K171" s="115">
        <v>-2657.16</v>
      </c>
      <c r="N171" s="115"/>
    </row>
    <row r="172" spans="8:14" x14ac:dyDescent="0.2">
      <c r="H172">
        <v>3000093996</v>
      </c>
      <c r="I172">
        <v>1</v>
      </c>
      <c r="J172">
        <v>2</v>
      </c>
      <c r="K172" s="115">
        <v>-3001</v>
      </c>
      <c r="N172" s="115"/>
    </row>
    <row r="173" spans="8:14" x14ac:dyDescent="0.2">
      <c r="H173">
        <v>3000093996</v>
      </c>
      <c r="I173">
        <v>2</v>
      </c>
      <c r="J173">
        <v>2</v>
      </c>
      <c r="K173" s="115">
        <v>-3301</v>
      </c>
      <c r="N173" s="115"/>
    </row>
    <row r="174" spans="8:14" x14ac:dyDescent="0.2">
      <c r="H174">
        <v>3000095810</v>
      </c>
      <c r="I174">
        <v>2</v>
      </c>
      <c r="J174">
        <v>2</v>
      </c>
      <c r="K174" s="115">
        <v>-4985.76</v>
      </c>
      <c r="N174" s="115"/>
    </row>
    <row r="175" spans="8:14" x14ac:dyDescent="0.2">
      <c r="H175">
        <v>3000091709</v>
      </c>
      <c r="I175">
        <v>1</v>
      </c>
      <c r="J175">
        <v>2</v>
      </c>
      <c r="K175" s="115">
        <v>-9455</v>
      </c>
      <c r="N175" s="115"/>
    </row>
    <row r="176" spans="8:14" x14ac:dyDescent="0.2">
      <c r="H176">
        <v>3000096568</v>
      </c>
      <c r="I176">
        <v>1</v>
      </c>
      <c r="J176">
        <v>2</v>
      </c>
      <c r="K176" s="115">
        <v>-7320</v>
      </c>
      <c r="N176" s="115"/>
    </row>
    <row r="177" spans="8:14" x14ac:dyDescent="0.2">
      <c r="H177">
        <v>3000100591</v>
      </c>
      <c r="I177">
        <v>1</v>
      </c>
      <c r="J177">
        <v>2</v>
      </c>
      <c r="K177" s="115">
        <v>-1486.25</v>
      </c>
      <c r="N177" s="115"/>
    </row>
    <row r="178" spans="8:14" x14ac:dyDescent="0.2">
      <c r="H178">
        <v>3000100591</v>
      </c>
      <c r="I178">
        <v>1</v>
      </c>
      <c r="J178">
        <v>2</v>
      </c>
      <c r="K178" s="115">
        <v>1486.25</v>
      </c>
      <c r="N178" s="115"/>
    </row>
    <row r="179" spans="8:14" x14ac:dyDescent="0.2">
      <c r="H179">
        <v>3000100591</v>
      </c>
      <c r="I179">
        <v>1</v>
      </c>
      <c r="J179">
        <v>2</v>
      </c>
      <c r="K179" s="115">
        <v>-1486.25</v>
      </c>
      <c r="N179" s="115"/>
    </row>
    <row r="180" spans="8:14" x14ac:dyDescent="0.2">
      <c r="H180">
        <v>3000100591</v>
      </c>
      <c r="I180">
        <v>1</v>
      </c>
      <c r="J180">
        <v>2</v>
      </c>
      <c r="K180" s="115">
        <v>-1015.06</v>
      </c>
      <c r="N180" s="115"/>
    </row>
    <row r="181" spans="8:14" x14ac:dyDescent="0.2">
      <c r="H181">
        <v>3000100591</v>
      </c>
      <c r="I181">
        <v>1</v>
      </c>
      <c r="J181">
        <v>2</v>
      </c>
      <c r="K181" s="115">
        <v>1015.06</v>
      </c>
      <c r="N181" s="115"/>
    </row>
    <row r="182" spans="8:14" x14ac:dyDescent="0.2">
      <c r="H182">
        <v>3000100591</v>
      </c>
      <c r="I182">
        <v>1</v>
      </c>
      <c r="J182">
        <v>2</v>
      </c>
      <c r="K182" s="115">
        <v>-1015.06</v>
      </c>
      <c r="N182" s="115"/>
    </row>
    <row r="183" spans="8:14" x14ac:dyDescent="0.2">
      <c r="H183">
        <v>3000100593</v>
      </c>
      <c r="I183">
        <v>1</v>
      </c>
      <c r="J183">
        <v>2</v>
      </c>
      <c r="K183" s="115">
        <v>-1671.24</v>
      </c>
      <c r="N183" s="115"/>
    </row>
    <row r="184" spans="8:14" x14ac:dyDescent="0.2">
      <c r="H184">
        <v>3000100594</v>
      </c>
      <c r="I184">
        <v>1</v>
      </c>
      <c r="J184">
        <v>2</v>
      </c>
      <c r="K184">
        <v>-255</v>
      </c>
    </row>
    <row r="185" spans="8:14" x14ac:dyDescent="0.2">
      <c r="H185">
        <v>3000096967</v>
      </c>
      <c r="I185">
        <v>1</v>
      </c>
      <c r="J185">
        <v>2</v>
      </c>
      <c r="K185" s="115">
        <v>-9516</v>
      </c>
      <c r="N185" s="115"/>
    </row>
    <row r="186" spans="8:14" x14ac:dyDescent="0.2">
      <c r="H186">
        <v>3000096967</v>
      </c>
      <c r="I186">
        <v>1</v>
      </c>
      <c r="J186">
        <v>2</v>
      </c>
      <c r="K186">
        <v>-95.16</v>
      </c>
    </row>
    <row r="187" spans="8:14" x14ac:dyDescent="0.2">
      <c r="H187">
        <v>3000100592</v>
      </c>
      <c r="I187">
        <v>2</v>
      </c>
      <c r="J187">
        <v>2</v>
      </c>
      <c r="K187" s="115">
        <v>-1952</v>
      </c>
      <c r="N187" s="115"/>
    </row>
    <row r="188" spans="8:14" x14ac:dyDescent="0.2">
      <c r="H188">
        <v>3000100592</v>
      </c>
      <c r="I188">
        <v>2</v>
      </c>
      <c r="J188">
        <v>2</v>
      </c>
      <c r="K188" s="115">
        <v>-4880</v>
      </c>
      <c r="N188" s="115"/>
    </row>
    <row r="189" spans="8:14" x14ac:dyDescent="0.2">
      <c r="H189">
        <v>3000100592</v>
      </c>
      <c r="I189">
        <v>2</v>
      </c>
      <c r="J189">
        <v>2</v>
      </c>
      <c r="K189" s="115">
        <v>-1952</v>
      </c>
      <c r="N189" s="115"/>
    </row>
    <row r="190" spans="8:14" x14ac:dyDescent="0.2">
      <c r="H190">
        <v>3000100669</v>
      </c>
      <c r="I190">
        <v>1</v>
      </c>
      <c r="J190">
        <v>2</v>
      </c>
      <c r="K190" s="115">
        <v>-3660</v>
      </c>
      <c r="N190" s="115"/>
    </row>
    <row r="191" spans="8:14" x14ac:dyDescent="0.2">
      <c r="H191">
        <v>3000100669</v>
      </c>
      <c r="I191">
        <v>1</v>
      </c>
      <c r="J191">
        <v>2</v>
      </c>
      <c r="K191">
        <v>-549</v>
      </c>
    </row>
    <row r="192" spans="8:14" x14ac:dyDescent="0.2">
      <c r="H192">
        <v>3000100669</v>
      </c>
      <c r="I192">
        <v>1</v>
      </c>
      <c r="J192">
        <v>2</v>
      </c>
      <c r="K192">
        <v>-168.36</v>
      </c>
    </row>
    <row r="193" spans="8:14" x14ac:dyDescent="0.2">
      <c r="H193">
        <v>3000095810</v>
      </c>
      <c r="I193">
        <v>2</v>
      </c>
      <c r="J193">
        <v>2</v>
      </c>
      <c r="K193" s="115">
        <v>-6012.24</v>
      </c>
      <c r="N193" s="115"/>
    </row>
    <row r="194" spans="8:14" x14ac:dyDescent="0.2">
      <c r="H194">
        <v>3000096043</v>
      </c>
      <c r="I194">
        <v>1</v>
      </c>
      <c r="J194">
        <v>2</v>
      </c>
      <c r="K194" s="115">
        <v>-4636</v>
      </c>
      <c r="N194" s="115"/>
    </row>
    <row r="195" spans="8:14" x14ac:dyDescent="0.2">
      <c r="H195">
        <v>3000104934</v>
      </c>
      <c r="I195">
        <v>1</v>
      </c>
      <c r="J195">
        <v>2</v>
      </c>
      <c r="K195">
        <v>-79.3</v>
      </c>
    </row>
    <row r="196" spans="8:14" x14ac:dyDescent="0.2">
      <c r="H196">
        <v>3000104934</v>
      </c>
      <c r="I196">
        <v>1</v>
      </c>
      <c r="J196">
        <v>2</v>
      </c>
      <c r="K196">
        <v>-488</v>
      </c>
      <c r="N196" s="115"/>
    </row>
    <row r="197" spans="8:14" x14ac:dyDescent="0.2">
      <c r="H197">
        <v>3000102554</v>
      </c>
      <c r="I197">
        <v>1</v>
      </c>
      <c r="J197">
        <v>2</v>
      </c>
      <c r="K197" s="115">
        <v>-7076</v>
      </c>
    </row>
    <row r="198" spans="8:14" x14ac:dyDescent="0.2">
      <c r="H198">
        <v>3000100605</v>
      </c>
      <c r="I198">
        <v>1</v>
      </c>
      <c r="J198">
        <v>2</v>
      </c>
      <c r="K198" s="115">
        <v>-7320</v>
      </c>
    </row>
    <row r="199" spans="8:14" x14ac:dyDescent="0.2">
      <c r="H199">
        <v>3000097125</v>
      </c>
      <c r="I199">
        <v>2</v>
      </c>
      <c r="J199">
        <v>2</v>
      </c>
      <c r="K199" s="115">
        <v>-15067</v>
      </c>
      <c r="N199" s="115"/>
    </row>
    <row r="200" spans="8:14" x14ac:dyDescent="0.2">
      <c r="H200">
        <v>3000104468</v>
      </c>
      <c r="I200">
        <v>1</v>
      </c>
      <c r="J200">
        <v>2</v>
      </c>
      <c r="K200" s="115">
        <v>-3125.64</v>
      </c>
      <c r="N200" s="115"/>
    </row>
    <row r="201" spans="8:14" x14ac:dyDescent="0.2">
      <c r="H201">
        <v>3000105910</v>
      </c>
      <c r="I201">
        <v>1</v>
      </c>
      <c r="J201">
        <v>2</v>
      </c>
      <c r="K201">
        <v>-213.5</v>
      </c>
      <c r="N201" s="115"/>
    </row>
    <row r="202" spans="8:14" x14ac:dyDescent="0.2">
      <c r="H202">
        <v>3000105910</v>
      </c>
      <c r="I202">
        <v>1</v>
      </c>
      <c r="J202">
        <v>2</v>
      </c>
      <c r="K202">
        <v>-335.5</v>
      </c>
      <c r="N202" s="115"/>
    </row>
    <row r="203" spans="8:14" x14ac:dyDescent="0.2">
      <c r="H203">
        <v>3000105910</v>
      </c>
      <c r="I203">
        <v>1</v>
      </c>
      <c r="J203">
        <v>2</v>
      </c>
      <c r="K203">
        <v>-420.9</v>
      </c>
    </row>
    <row r="204" spans="8:14" x14ac:dyDescent="0.2">
      <c r="H204">
        <v>3000105919</v>
      </c>
      <c r="I204">
        <v>1</v>
      </c>
      <c r="J204">
        <v>2</v>
      </c>
      <c r="K204">
        <v>-695.4</v>
      </c>
    </row>
    <row r="205" spans="8:14" x14ac:dyDescent="0.2">
      <c r="H205">
        <v>3000100592</v>
      </c>
      <c r="I205">
        <v>1</v>
      </c>
      <c r="J205">
        <v>2</v>
      </c>
      <c r="K205" s="115">
        <v>-1207.8</v>
      </c>
    </row>
    <row r="206" spans="8:14" x14ac:dyDescent="0.2">
      <c r="H206">
        <v>3000100592</v>
      </c>
      <c r="I206">
        <v>2</v>
      </c>
      <c r="J206">
        <v>2</v>
      </c>
      <c r="K206" s="115">
        <v>-21585.46</v>
      </c>
    </row>
    <row r="207" spans="8:14" x14ac:dyDescent="0.2">
      <c r="H207">
        <v>3000100592</v>
      </c>
      <c r="I207">
        <v>1</v>
      </c>
      <c r="J207">
        <v>2</v>
      </c>
      <c r="K207" s="115">
        <v>-7167.5</v>
      </c>
      <c r="N207" s="115"/>
    </row>
    <row r="208" spans="8:14" x14ac:dyDescent="0.2">
      <c r="H208">
        <v>3000104730</v>
      </c>
      <c r="I208">
        <v>1</v>
      </c>
      <c r="J208">
        <v>2</v>
      </c>
      <c r="K208" s="115">
        <v>-8784</v>
      </c>
      <c r="N208" s="115"/>
    </row>
    <row r="209" spans="8:14" x14ac:dyDescent="0.2">
      <c r="H209">
        <v>3000095784</v>
      </c>
      <c r="I209">
        <v>1</v>
      </c>
      <c r="J209">
        <v>2</v>
      </c>
      <c r="K209" s="115">
        <v>-1335.9</v>
      </c>
      <c r="N209" s="115"/>
    </row>
    <row r="210" spans="8:14" x14ac:dyDescent="0.2">
      <c r="H210">
        <v>3000095810</v>
      </c>
      <c r="I210">
        <v>2</v>
      </c>
      <c r="J210">
        <v>2</v>
      </c>
      <c r="K210" s="115">
        <v>-2463.5500000000002</v>
      </c>
      <c r="N210" s="115"/>
    </row>
    <row r="211" spans="8:14" x14ac:dyDescent="0.2">
      <c r="N211" s="115"/>
    </row>
    <row r="212" spans="8:14" x14ac:dyDescent="0.2">
      <c r="N212" s="115"/>
    </row>
    <row r="213" spans="8:14" x14ac:dyDescent="0.2">
      <c r="N213" s="115"/>
    </row>
    <row r="215" spans="8:14" x14ac:dyDescent="0.2">
      <c r="N215" s="115"/>
    </row>
    <row r="216" spans="8:14" x14ac:dyDescent="0.2">
      <c r="N216" s="115"/>
    </row>
    <row r="217" spans="8:14" x14ac:dyDescent="0.2">
      <c r="N217" s="115"/>
    </row>
    <row r="219" spans="8:14" x14ac:dyDescent="0.2">
      <c r="N219" s="115"/>
    </row>
    <row r="220" spans="8:14" x14ac:dyDescent="0.2">
      <c r="N220" s="115"/>
    </row>
    <row r="221" spans="8:14" x14ac:dyDescent="0.2">
      <c r="N221" s="115"/>
    </row>
    <row r="222" spans="8:14" x14ac:dyDescent="0.2">
      <c r="N222" s="115"/>
    </row>
    <row r="223" spans="8:14" x14ac:dyDescent="0.2">
      <c r="N223" s="115"/>
    </row>
    <row r="224" spans="8:14" x14ac:dyDescent="0.2">
      <c r="N224" s="115"/>
    </row>
    <row r="225" spans="14:14" x14ac:dyDescent="0.2">
      <c r="N225" s="115"/>
    </row>
    <row r="226" spans="14:14" x14ac:dyDescent="0.2">
      <c r="N226" s="115"/>
    </row>
    <row r="227" spans="14:14" x14ac:dyDescent="0.2">
      <c r="N227" s="115"/>
    </row>
    <row r="228" spans="14:14" x14ac:dyDescent="0.2">
      <c r="N228" s="115"/>
    </row>
    <row r="229" spans="14:14" x14ac:dyDescent="0.2">
      <c r="N229" s="115"/>
    </row>
    <row r="230" spans="14:14" x14ac:dyDescent="0.2">
      <c r="N230" s="115"/>
    </row>
    <row r="231" spans="14:14" x14ac:dyDescent="0.2">
      <c r="N231" s="115"/>
    </row>
    <row r="232" spans="14:14" x14ac:dyDescent="0.2">
      <c r="N232" s="115"/>
    </row>
    <row r="233" spans="14:14" x14ac:dyDescent="0.2">
      <c r="N233" s="115"/>
    </row>
    <row r="235" spans="14:14" x14ac:dyDescent="0.2">
      <c r="N235" s="115"/>
    </row>
    <row r="237" spans="14:14" x14ac:dyDescent="0.2">
      <c r="N237" s="115"/>
    </row>
    <row r="238" spans="14:14" x14ac:dyDescent="0.2">
      <c r="N238" s="115"/>
    </row>
    <row r="239" spans="14:14" x14ac:dyDescent="0.2">
      <c r="N239" s="115"/>
    </row>
    <row r="246" spans="14:14" x14ac:dyDescent="0.2">
      <c r="N246" s="115"/>
    </row>
    <row r="247" spans="14:14" x14ac:dyDescent="0.2">
      <c r="N247" s="115"/>
    </row>
    <row r="248" spans="14:14" x14ac:dyDescent="0.2">
      <c r="N248" s="115"/>
    </row>
    <row r="253" spans="14:14" x14ac:dyDescent="0.2">
      <c r="N253" s="115"/>
    </row>
    <row r="254" spans="14:14" x14ac:dyDescent="0.2">
      <c r="N254" s="115"/>
    </row>
    <row r="265" spans="8:8" x14ac:dyDescent="0.2">
      <c r="H265" s="1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I146"/>
  <sheetViews>
    <sheetView topLeftCell="A111" workbookViewId="0">
      <selection activeCell="H3" sqref="H3:I130"/>
    </sheetView>
  </sheetViews>
  <sheetFormatPr defaultRowHeight="12.75" x14ac:dyDescent="0.2"/>
  <cols>
    <col min="5" max="5" width="10.140625" bestFit="1" customWidth="1"/>
    <col min="8" max="8" width="18.7109375" bestFit="1" customWidth="1"/>
    <col min="9" max="9" width="11.85546875" bestFit="1" customWidth="1"/>
  </cols>
  <sheetData>
    <row r="1" spans="4:9" x14ac:dyDescent="0.2">
      <c r="D1" s="112" t="s">
        <v>579</v>
      </c>
      <c r="E1" s="112" t="s">
        <v>580</v>
      </c>
    </row>
    <row r="2" spans="4:9" x14ac:dyDescent="0.2">
      <c r="D2">
        <v>3000095716</v>
      </c>
      <c r="E2" s="115">
        <v>105164</v>
      </c>
      <c r="H2" s="117" t="s">
        <v>582</v>
      </c>
      <c r="I2" t="s">
        <v>581</v>
      </c>
    </row>
    <row r="3" spans="4:9" x14ac:dyDescent="0.2">
      <c r="D3">
        <v>3000100592</v>
      </c>
      <c r="E3" s="115">
        <v>86709.35</v>
      </c>
      <c r="H3" s="118">
        <v>3000090087</v>
      </c>
      <c r="I3" s="116">
        <v>12202.44</v>
      </c>
    </row>
    <row r="4" spans="4:9" x14ac:dyDescent="0.2">
      <c r="D4">
        <v>3000091665</v>
      </c>
      <c r="E4" s="115">
        <v>67185.399999999994</v>
      </c>
      <c r="H4" s="118">
        <v>3000090093</v>
      </c>
      <c r="I4" s="116">
        <v>364</v>
      </c>
    </row>
    <row r="5" spans="4:9" x14ac:dyDescent="0.2">
      <c r="D5">
        <v>3000092276</v>
      </c>
      <c r="E5" s="115">
        <v>58560</v>
      </c>
      <c r="H5" s="118">
        <v>3000090095</v>
      </c>
      <c r="I5" s="116">
        <v>855.82</v>
      </c>
    </row>
    <row r="6" spans="4:9" x14ac:dyDescent="0.2">
      <c r="D6">
        <v>3000100604</v>
      </c>
      <c r="E6" s="115">
        <v>47580</v>
      </c>
      <c r="H6" s="118">
        <v>3000090103</v>
      </c>
      <c r="I6" s="116">
        <v>16466.490000000002</v>
      </c>
    </row>
    <row r="7" spans="4:9" x14ac:dyDescent="0.2">
      <c r="D7">
        <v>3000092374</v>
      </c>
      <c r="E7" s="115">
        <v>34770</v>
      </c>
      <c r="H7" s="118">
        <v>3000091665</v>
      </c>
      <c r="I7" s="116">
        <v>67185.399999999994</v>
      </c>
    </row>
    <row r="8" spans="4:9" x14ac:dyDescent="0.2">
      <c r="D8">
        <v>3000095810</v>
      </c>
      <c r="E8" s="115">
        <v>30377.94</v>
      </c>
      <c r="H8" s="118">
        <v>3000091682</v>
      </c>
      <c r="I8" s="116">
        <v>748</v>
      </c>
    </row>
    <row r="9" spans="4:9" x14ac:dyDescent="0.2">
      <c r="D9">
        <v>3000095146</v>
      </c>
      <c r="E9" s="115">
        <v>23790</v>
      </c>
      <c r="H9" s="118">
        <v>3000091688</v>
      </c>
      <c r="I9" s="116">
        <v>10492</v>
      </c>
    </row>
    <row r="10" spans="4:9" x14ac:dyDescent="0.2">
      <c r="D10">
        <v>3000096568</v>
      </c>
      <c r="E10" s="115">
        <v>23790</v>
      </c>
      <c r="H10" s="118">
        <v>3000091689</v>
      </c>
      <c r="I10" s="116">
        <v>157.38</v>
      </c>
    </row>
    <row r="11" spans="4:9" x14ac:dyDescent="0.2">
      <c r="D11">
        <v>3000104943</v>
      </c>
      <c r="E11" s="115">
        <v>23790</v>
      </c>
      <c r="H11" s="118">
        <v>3000091696</v>
      </c>
      <c r="I11" s="116">
        <v>5221.6000000000004</v>
      </c>
    </row>
    <row r="12" spans="4:9" x14ac:dyDescent="0.2">
      <c r="D12">
        <v>3000104727</v>
      </c>
      <c r="E12" s="115">
        <v>22204</v>
      </c>
      <c r="H12" s="118">
        <v>3000091704</v>
      </c>
      <c r="I12" s="116">
        <v>360</v>
      </c>
    </row>
    <row r="13" spans="4:9" x14ac:dyDescent="0.2">
      <c r="D13">
        <v>3000104728</v>
      </c>
      <c r="E13" s="115">
        <v>21960</v>
      </c>
      <c r="H13" s="118">
        <v>3000091708</v>
      </c>
      <c r="I13" s="116">
        <v>5000</v>
      </c>
    </row>
    <row r="14" spans="4:9" x14ac:dyDescent="0.2">
      <c r="D14">
        <v>3000091709</v>
      </c>
      <c r="E14" s="115">
        <v>18910</v>
      </c>
      <c r="H14" s="118">
        <v>3000091709</v>
      </c>
      <c r="I14" s="116">
        <v>18910</v>
      </c>
    </row>
    <row r="15" spans="4:9" x14ac:dyDescent="0.2">
      <c r="D15">
        <v>3000092372</v>
      </c>
      <c r="E15" s="115">
        <v>18907.990000000002</v>
      </c>
      <c r="H15" s="118">
        <v>3000091713</v>
      </c>
      <c r="I15" s="116">
        <v>1030.08</v>
      </c>
    </row>
    <row r="16" spans="4:9" x14ac:dyDescent="0.2">
      <c r="D16">
        <v>3000101760</v>
      </c>
      <c r="E16" s="115">
        <v>18300</v>
      </c>
      <c r="H16" s="118">
        <v>3000091740</v>
      </c>
      <c r="I16" s="116">
        <v>1902</v>
      </c>
    </row>
    <row r="17" spans="4:9" x14ac:dyDescent="0.2">
      <c r="D17">
        <v>3000096474</v>
      </c>
      <c r="E17" s="115">
        <v>17080</v>
      </c>
      <c r="H17" s="118">
        <v>3000091743</v>
      </c>
      <c r="I17" s="116">
        <v>4160</v>
      </c>
    </row>
    <row r="18" spans="4:9" x14ac:dyDescent="0.2">
      <c r="D18">
        <v>3000096569</v>
      </c>
      <c r="E18" s="115">
        <v>17080</v>
      </c>
      <c r="H18" s="118">
        <v>3000091744</v>
      </c>
      <c r="I18" s="116">
        <v>549</v>
      </c>
    </row>
    <row r="19" spans="4:9" x14ac:dyDescent="0.2">
      <c r="D19">
        <v>3000090103</v>
      </c>
      <c r="E19" s="115">
        <v>16466.490000000002</v>
      </c>
      <c r="H19" s="118">
        <v>3000091745</v>
      </c>
      <c r="I19" s="116">
        <v>1952</v>
      </c>
    </row>
    <row r="20" spans="4:9" x14ac:dyDescent="0.2">
      <c r="D20">
        <v>3000097125</v>
      </c>
      <c r="E20" s="115">
        <v>15067</v>
      </c>
      <c r="H20" s="118">
        <v>3000091746</v>
      </c>
      <c r="I20" s="116">
        <v>7095</v>
      </c>
    </row>
    <row r="21" spans="4:9" x14ac:dyDescent="0.2">
      <c r="D21">
        <v>3000095810</v>
      </c>
      <c r="E21" s="115">
        <v>14229.94</v>
      </c>
      <c r="H21" s="118">
        <v>3000091747</v>
      </c>
      <c r="I21" s="116">
        <v>4367.88</v>
      </c>
    </row>
    <row r="22" spans="4:9" x14ac:dyDescent="0.2">
      <c r="D22">
        <v>3000096043</v>
      </c>
      <c r="E22" s="115">
        <v>13908</v>
      </c>
      <c r="H22" s="118">
        <v>3000091751</v>
      </c>
      <c r="I22" s="116">
        <v>3367.28</v>
      </c>
    </row>
    <row r="23" spans="4:9" x14ac:dyDescent="0.2">
      <c r="D23">
        <v>3000105931</v>
      </c>
      <c r="E23" s="115">
        <v>12609.01</v>
      </c>
      <c r="H23" s="118">
        <v>3000092276</v>
      </c>
      <c r="I23" s="116">
        <v>58560</v>
      </c>
    </row>
    <row r="24" spans="4:9" x14ac:dyDescent="0.2">
      <c r="D24">
        <v>3000090087</v>
      </c>
      <c r="E24" s="115">
        <v>12202.44</v>
      </c>
      <c r="H24" s="118">
        <v>3000092350</v>
      </c>
      <c r="I24" s="116">
        <v>2074</v>
      </c>
    </row>
    <row r="25" spans="4:9" x14ac:dyDescent="0.2">
      <c r="D25">
        <v>3000096526</v>
      </c>
      <c r="E25" s="115">
        <v>11529</v>
      </c>
      <c r="H25" s="118">
        <v>3000092361</v>
      </c>
      <c r="I25" s="116">
        <v>1325.75</v>
      </c>
    </row>
    <row r="26" spans="4:9" x14ac:dyDescent="0.2">
      <c r="D26">
        <v>3000096585</v>
      </c>
      <c r="E26" s="115">
        <v>11529</v>
      </c>
      <c r="H26" s="118">
        <v>3000092362</v>
      </c>
      <c r="I26" s="116">
        <v>1250</v>
      </c>
    </row>
    <row r="27" spans="4:9" x14ac:dyDescent="0.2">
      <c r="D27">
        <v>3000100592</v>
      </c>
      <c r="E27" s="115">
        <v>10878.74</v>
      </c>
      <c r="H27" s="118">
        <v>3000092371</v>
      </c>
      <c r="I27" s="116">
        <v>6633.97</v>
      </c>
    </row>
    <row r="28" spans="4:9" x14ac:dyDescent="0.2">
      <c r="D28">
        <v>3000091688</v>
      </c>
      <c r="E28" s="115">
        <v>10492</v>
      </c>
      <c r="H28" s="118">
        <v>3000092372</v>
      </c>
      <c r="I28" s="116">
        <v>18907.990000000002</v>
      </c>
    </row>
    <row r="29" spans="4:9" x14ac:dyDescent="0.2">
      <c r="D29">
        <v>3000097042</v>
      </c>
      <c r="E29" s="115">
        <v>9955.2000000000007</v>
      </c>
      <c r="H29" s="118">
        <v>3000092374</v>
      </c>
      <c r="I29" s="116">
        <v>34770</v>
      </c>
    </row>
    <row r="30" spans="4:9" x14ac:dyDescent="0.2">
      <c r="D30">
        <v>3000100575</v>
      </c>
      <c r="E30" s="115">
        <v>9150</v>
      </c>
      <c r="H30" s="118">
        <v>3000092458</v>
      </c>
      <c r="I30" s="116">
        <v>4697</v>
      </c>
    </row>
    <row r="31" spans="4:9" x14ac:dyDescent="0.2">
      <c r="D31">
        <v>3000104730</v>
      </c>
      <c r="E31" s="115">
        <v>8784</v>
      </c>
      <c r="H31" s="118">
        <v>3000093950</v>
      </c>
      <c r="I31" s="116">
        <v>1776</v>
      </c>
    </row>
    <row r="32" spans="4:9" x14ac:dyDescent="0.2">
      <c r="D32">
        <v>3000095784</v>
      </c>
      <c r="E32" s="115">
        <v>8694.2099999999991</v>
      </c>
      <c r="H32" s="118">
        <v>3000093951</v>
      </c>
      <c r="I32" s="116">
        <v>402.6</v>
      </c>
    </row>
    <row r="33" spans="4:9" x14ac:dyDescent="0.2">
      <c r="D33">
        <v>3000095172</v>
      </c>
      <c r="E33" s="115">
        <v>8634.4699999999993</v>
      </c>
      <c r="H33" s="118">
        <v>3000093975</v>
      </c>
      <c r="I33" s="116">
        <v>671</v>
      </c>
    </row>
    <row r="34" spans="4:9" x14ac:dyDescent="0.2">
      <c r="D34">
        <v>3000096580</v>
      </c>
      <c r="E34" s="115">
        <v>8052</v>
      </c>
      <c r="H34" s="118">
        <v>3000093976</v>
      </c>
      <c r="I34" s="116">
        <v>1000</v>
      </c>
    </row>
    <row r="35" spans="4:9" x14ac:dyDescent="0.2">
      <c r="D35">
        <v>3000100605</v>
      </c>
      <c r="E35" s="115">
        <v>7320</v>
      </c>
      <c r="H35" s="118">
        <v>3000093996</v>
      </c>
      <c r="I35" s="116">
        <v>6302</v>
      </c>
    </row>
    <row r="36" spans="4:9" x14ac:dyDescent="0.2">
      <c r="D36">
        <v>3000104944</v>
      </c>
      <c r="E36" s="115">
        <v>7320</v>
      </c>
      <c r="H36" s="118">
        <v>3000093997</v>
      </c>
      <c r="I36" s="116">
        <v>1500</v>
      </c>
    </row>
    <row r="37" spans="4:9" x14ac:dyDescent="0.2">
      <c r="D37">
        <v>3000091746</v>
      </c>
      <c r="E37" s="115">
        <v>7095</v>
      </c>
      <c r="H37" s="118">
        <v>3000094023</v>
      </c>
      <c r="I37" s="116">
        <v>340</v>
      </c>
    </row>
    <row r="38" spans="4:9" x14ac:dyDescent="0.2">
      <c r="D38">
        <v>3000102554</v>
      </c>
      <c r="E38" s="115">
        <v>7076</v>
      </c>
      <c r="H38" s="118">
        <v>3000094025</v>
      </c>
      <c r="I38" s="116">
        <v>4880</v>
      </c>
    </row>
    <row r="39" spans="4:9" x14ac:dyDescent="0.2">
      <c r="D39">
        <v>3000094029</v>
      </c>
      <c r="E39" s="115">
        <v>7000</v>
      </c>
      <c r="H39" s="118">
        <v>3000094029</v>
      </c>
      <c r="I39" s="116">
        <v>7000</v>
      </c>
    </row>
    <row r="40" spans="4:9" x14ac:dyDescent="0.2">
      <c r="D40">
        <v>3000092371</v>
      </c>
      <c r="E40" s="115">
        <v>6633.97</v>
      </c>
      <c r="H40" s="118">
        <v>3000095146</v>
      </c>
      <c r="I40" s="116">
        <v>23790</v>
      </c>
    </row>
    <row r="41" spans="4:9" x14ac:dyDescent="0.2">
      <c r="D41">
        <v>3000091696</v>
      </c>
      <c r="E41" s="115">
        <v>5221.6000000000004</v>
      </c>
      <c r="H41" s="118">
        <v>3000095167</v>
      </c>
      <c r="I41" s="116">
        <v>3458.7</v>
      </c>
    </row>
    <row r="42" spans="4:9" x14ac:dyDescent="0.2">
      <c r="D42">
        <v>3000100575</v>
      </c>
      <c r="E42" s="115">
        <v>5124</v>
      </c>
      <c r="H42" s="118">
        <v>3000095172</v>
      </c>
      <c r="I42" s="116">
        <v>8634.4699999999993</v>
      </c>
    </row>
    <row r="43" spans="4:9" x14ac:dyDescent="0.2">
      <c r="D43">
        <v>3000095791</v>
      </c>
      <c r="E43" s="115">
        <v>5050.8</v>
      </c>
      <c r="H43" s="118">
        <v>3000095189</v>
      </c>
      <c r="I43" s="116">
        <v>3500</v>
      </c>
    </row>
    <row r="44" spans="4:9" x14ac:dyDescent="0.2">
      <c r="D44">
        <v>3000091708</v>
      </c>
      <c r="E44" s="115">
        <v>5000</v>
      </c>
      <c r="H44" s="118">
        <v>3000095210</v>
      </c>
      <c r="I44" s="116">
        <v>2147.1999999999998</v>
      </c>
    </row>
    <row r="45" spans="4:9" x14ac:dyDescent="0.2">
      <c r="D45">
        <v>3000105965</v>
      </c>
      <c r="E45" s="115">
        <v>4932.09</v>
      </c>
      <c r="H45" s="118">
        <v>3000095213</v>
      </c>
      <c r="I45" s="116">
        <v>1507.18</v>
      </c>
    </row>
    <row r="46" spans="4:9" x14ac:dyDescent="0.2">
      <c r="D46">
        <v>3000094025</v>
      </c>
      <c r="E46" s="115">
        <v>4880</v>
      </c>
      <c r="H46" s="118">
        <v>3000095215</v>
      </c>
      <c r="I46" s="116">
        <v>592.37</v>
      </c>
    </row>
    <row r="47" spans="4:9" x14ac:dyDescent="0.2">
      <c r="D47">
        <v>3000092458</v>
      </c>
      <c r="E47" s="115">
        <v>4697</v>
      </c>
      <c r="H47" s="118">
        <v>3000095243</v>
      </c>
      <c r="I47" s="116">
        <v>1274.9000000000001</v>
      </c>
    </row>
    <row r="48" spans="4:9" x14ac:dyDescent="0.2">
      <c r="D48">
        <v>3000100669</v>
      </c>
      <c r="E48" s="115">
        <v>4377.3599999999997</v>
      </c>
      <c r="H48" s="118">
        <v>3000095247</v>
      </c>
      <c r="I48" s="116">
        <v>1152.3399999999999</v>
      </c>
    </row>
    <row r="49" spans="4:9" x14ac:dyDescent="0.2">
      <c r="D49">
        <v>3000091747</v>
      </c>
      <c r="E49" s="115">
        <v>4367.88</v>
      </c>
      <c r="H49" s="118">
        <v>3000095252</v>
      </c>
      <c r="I49" s="116">
        <v>821.2</v>
      </c>
    </row>
    <row r="50" spans="4:9" x14ac:dyDescent="0.2">
      <c r="D50">
        <v>3000095660</v>
      </c>
      <c r="E50" s="115">
        <v>4230.41</v>
      </c>
      <c r="H50" s="118">
        <v>3000095258</v>
      </c>
      <c r="I50" s="116">
        <v>350</v>
      </c>
    </row>
    <row r="51" spans="4:9" x14ac:dyDescent="0.2">
      <c r="D51">
        <v>3000091743</v>
      </c>
      <c r="E51" s="115">
        <v>4160</v>
      </c>
      <c r="H51" s="118">
        <v>3000095259</v>
      </c>
      <c r="I51" s="116">
        <v>1562</v>
      </c>
    </row>
    <row r="52" spans="4:9" x14ac:dyDescent="0.2">
      <c r="D52">
        <v>3000097103</v>
      </c>
      <c r="E52" s="115">
        <v>3926.48</v>
      </c>
      <c r="H52" s="118">
        <v>3000095260</v>
      </c>
      <c r="I52" s="116">
        <v>2074</v>
      </c>
    </row>
    <row r="53" spans="4:9" x14ac:dyDescent="0.2">
      <c r="D53">
        <v>3000106029</v>
      </c>
      <c r="E53" s="115">
        <v>3660</v>
      </c>
      <c r="H53" s="118">
        <v>3000095642</v>
      </c>
      <c r="I53" s="116">
        <v>108.63</v>
      </c>
    </row>
    <row r="54" spans="4:9" x14ac:dyDescent="0.2">
      <c r="D54">
        <v>3000095189</v>
      </c>
      <c r="E54" s="115">
        <v>3500</v>
      </c>
      <c r="H54" s="118">
        <v>3000095657</v>
      </c>
      <c r="I54" s="116">
        <v>955.4</v>
      </c>
    </row>
    <row r="55" spans="4:9" x14ac:dyDescent="0.2">
      <c r="D55">
        <v>3000106427</v>
      </c>
      <c r="E55" s="115">
        <v>3480.4</v>
      </c>
      <c r="H55" s="118">
        <v>3000095660</v>
      </c>
      <c r="I55" s="116">
        <v>4230.41</v>
      </c>
    </row>
    <row r="56" spans="4:9" x14ac:dyDescent="0.2">
      <c r="D56">
        <v>3000095167</v>
      </c>
      <c r="E56" s="115">
        <v>3458.7</v>
      </c>
      <c r="H56" s="118">
        <v>3000095691</v>
      </c>
      <c r="I56" s="116">
        <v>700</v>
      </c>
    </row>
    <row r="57" spans="4:9" x14ac:dyDescent="0.2">
      <c r="D57">
        <v>3000091751</v>
      </c>
      <c r="E57" s="115">
        <v>3367.28</v>
      </c>
      <c r="H57" s="118">
        <v>3000095692</v>
      </c>
      <c r="I57" s="116">
        <v>1032.1199999999999</v>
      </c>
    </row>
    <row r="58" spans="4:9" x14ac:dyDescent="0.2">
      <c r="D58">
        <v>3000093996</v>
      </c>
      <c r="E58" s="115">
        <v>3301</v>
      </c>
      <c r="H58" s="118">
        <v>3000095716</v>
      </c>
      <c r="I58" s="116">
        <v>105164</v>
      </c>
    </row>
    <row r="59" spans="4:9" x14ac:dyDescent="0.2">
      <c r="D59">
        <v>3000097081</v>
      </c>
      <c r="E59" s="115">
        <v>3125.64</v>
      </c>
      <c r="H59" s="118">
        <v>3000095729</v>
      </c>
      <c r="I59" s="116">
        <v>1241.5999999999999</v>
      </c>
    </row>
    <row r="60" spans="4:9" x14ac:dyDescent="0.2">
      <c r="D60">
        <v>3000097104</v>
      </c>
      <c r="E60" s="115">
        <v>3125.64</v>
      </c>
      <c r="H60" s="118">
        <v>3000095784</v>
      </c>
      <c r="I60" s="116">
        <v>8694.2099999999991</v>
      </c>
    </row>
    <row r="61" spans="4:9" x14ac:dyDescent="0.2">
      <c r="D61">
        <v>3000104468</v>
      </c>
      <c r="E61" s="115">
        <v>3125.64</v>
      </c>
      <c r="H61" s="118">
        <v>3000095791</v>
      </c>
      <c r="I61" s="116">
        <v>5050.8</v>
      </c>
    </row>
    <row r="62" spans="4:9" x14ac:dyDescent="0.2">
      <c r="D62">
        <v>3000104729</v>
      </c>
      <c r="E62" s="115">
        <v>3050</v>
      </c>
      <c r="H62" s="118">
        <v>3000095810</v>
      </c>
      <c r="I62" s="116">
        <v>44607.88</v>
      </c>
    </row>
    <row r="63" spans="4:9" x14ac:dyDescent="0.2">
      <c r="D63">
        <v>3000104881</v>
      </c>
      <c r="E63" s="115">
        <v>3037.8</v>
      </c>
      <c r="H63" s="118">
        <v>3000096043</v>
      </c>
      <c r="I63" s="116">
        <v>13908</v>
      </c>
    </row>
    <row r="64" spans="4:9" x14ac:dyDescent="0.2">
      <c r="D64">
        <v>3000093996</v>
      </c>
      <c r="E64" s="115">
        <v>3001</v>
      </c>
      <c r="H64" s="118">
        <v>3000096415</v>
      </c>
      <c r="I64" s="116">
        <v>1647</v>
      </c>
    </row>
    <row r="65" spans="4:9" x14ac:dyDescent="0.2">
      <c r="D65">
        <v>3000105914</v>
      </c>
      <c r="E65" s="115">
        <v>2976.03</v>
      </c>
      <c r="H65" s="118">
        <v>3000096472</v>
      </c>
      <c r="I65" s="116">
        <v>420</v>
      </c>
    </row>
    <row r="66" spans="4:9" x14ac:dyDescent="0.2">
      <c r="D66">
        <v>3000106366</v>
      </c>
      <c r="E66" s="115">
        <v>2923.73</v>
      </c>
      <c r="H66" s="118">
        <v>3000096473</v>
      </c>
      <c r="I66" s="116">
        <v>1159</v>
      </c>
    </row>
    <row r="67" spans="4:9" x14ac:dyDescent="0.2">
      <c r="D67">
        <v>3000097073</v>
      </c>
      <c r="E67" s="115">
        <v>2671.8</v>
      </c>
      <c r="H67" s="118">
        <v>3000096474</v>
      </c>
      <c r="I67" s="116">
        <v>17080</v>
      </c>
    </row>
    <row r="68" spans="4:9" x14ac:dyDescent="0.2">
      <c r="D68">
        <v>3000104427</v>
      </c>
      <c r="E68" s="115">
        <v>2657.16</v>
      </c>
      <c r="H68" s="118">
        <v>3000096475</v>
      </c>
      <c r="I68" s="116">
        <v>2000</v>
      </c>
    </row>
    <row r="69" spans="4:9" x14ac:dyDescent="0.2">
      <c r="D69">
        <v>3000101580</v>
      </c>
      <c r="E69" s="115">
        <v>2558.34</v>
      </c>
      <c r="H69" s="118">
        <v>3000096525</v>
      </c>
      <c r="I69" s="116">
        <v>1811.7</v>
      </c>
    </row>
    <row r="70" spans="4:9" x14ac:dyDescent="0.2">
      <c r="D70">
        <v>3000100591</v>
      </c>
      <c r="E70" s="115">
        <v>2501.31</v>
      </c>
      <c r="H70" s="118">
        <v>3000096526</v>
      </c>
      <c r="I70" s="116">
        <v>11529</v>
      </c>
    </row>
    <row r="71" spans="4:9" x14ac:dyDescent="0.2">
      <c r="D71">
        <v>3000097105</v>
      </c>
      <c r="E71" s="115">
        <v>2271.64</v>
      </c>
      <c r="H71" s="118">
        <v>3000096529</v>
      </c>
      <c r="I71" s="116">
        <v>1802</v>
      </c>
    </row>
    <row r="72" spans="4:9" x14ac:dyDescent="0.2">
      <c r="D72">
        <v>3000104945</v>
      </c>
      <c r="E72" s="115">
        <v>2200</v>
      </c>
      <c r="H72" s="118">
        <v>3000096568</v>
      </c>
      <c r="I72" s="116">
        <v>23790</v>
      </c>
    </row>
    <row r="73" spans="4:9" x14ac:dyDescent="0.2">
      <c r="D73">
        <v>3000095210</v>
      </c>
      <c r="E73" s="115">
        <v>2147.1999999999998</v>
      </c>
      <c r="H73" s="118">
        <v>3000096569</v>
      </c>
      <c r="I73" s="116">
        <v>17080</v>
      </c>
    </row>
    <row r="74" spans="4:9" x14ac:dyDescent="0.2">
      <c r="D74">
        <v>3000105890</v>
      </c>
      <c r="E74" s="115">
        <v>2135</v>
      </c>
      <c r="H74" s="118">
        <v>3000096578</v>
      </c>
      <c r="I74" s="116">
        <v>364</v>
      </c>
    </row>
    <row r="75" spans="4:9" x14ac:dyDescent="0.2">
      <c r="D75">
        <v>3000092350</v>
      </c>
      <c r="E75" s="115">
        <v>2074</v>
      </c>
      <c r="H75" s="118">
        <v>3000096580</v>
      </c>
      <c r="I75" s="116">
        <v>9028</v>
      </c>
    </row>
    <row r="76" spans="4:9" x14ac:dyDescent="0.2">
      <c r="D76">
        <v>3000095260</v>
      </c>
      <c r="E76" s="115">
        <v>2074</v>
      </c>
      <c r="H76" s="118">
        <v>3000096585</v>
      </c>
      <c r="I76" s="116">
        <v>11529</v>
      </c>
    </row>
    <row r="77" spans="4:9" x14ac:dyDescent="0.2">
      <c r="D77">
        <v>3000096475</v>
      </c>
      <c r="E77" s="115">
        <v>2000</v>
      </c>
      <c r="H77" s="118">
        <v>3000096988</v>
      </c>
      <c r="I77" s="116">
        <v>293.41000000000003</v>
      </c>
    </row>
    <row r="78" spans="4:9" x14ac:dyDescent="0.2">
      <c r="D78">
        <v>3000091745</v>
      </c>
      <c r="E78" s="115">
        <v>1952</v>
      </c>
      <c r="H78" s="118">
        <v>3000097042</v>
      </c>
      <c r="I78" s="116">
        <v>9955.2000000000007</v>
      </c>
    </row>
    <row r="79" spans="4:9" x14ac:dyDescent="0.2">
      <c r="D79">
        <v>3000091740</v>
      </c>
      <c r="E79" s="115">
        <v>1902</v>
      </c>
      <c r="H79" s="118">
        <v>3000097043</v>
      </c>
      <c r="I79" s="116">
        <v>1319.37</v>
      </c>
    </row>
    <row r="80" spans="4:9" x14ac:dyDescent="0.2">
      <c r="D80">
        <v>3000096525</v>
      </c>
      <c r="E80" s="115">
        <v>1811.7</v>
      </c>
      <c r="H80" s="118">
        <v>3000097073</v>
      </c>
      <c r="I80" s="116">
        <v>2671.8</v>
      </c>
    </row>
    <row r="81" spans="4:9" x14ac:dyDescent="0.2">
      <c r="D81">
        <v>3000104426</v>
      </c>
      <c r="E81" s="115">
        <v>1802.55</v>
      </c>
      <c r="H81" s="118">
        <v>3000097080</v>
      </c>
      <c r="I81" s="116">
        <v>854</v>
      </c>
    </row>
    <row r="82" spans="4:9" x14ac:dyDescent="0.2">
      <c r="D82">
        <v>3000096529</v>
      </c>
      <c r="E82" s="115">
        <v>1802</v>
      </c>
      <c r="H82" s="118">
        <v>3000097081</v>
      </c>
      <c r="I82" s="116">
        <v>3125.64</v>
      </c>
    </row>
    <row r="83" spans="4:9" x14ac:dyDescent="0.2">
      <c r="D83">
        <v>3000093950</v>
      </c>
      <c r="E83" s="115">
        <v>1776</v>
      </c>
      <c r="H83" s="118">
        <v>3000097084</v>
      </c>
      <c r="I83" s="116">
        <v>273.04000000000002</v>
      </c>
    </row>
    <row r="84" spans="4:9" x14ac:dyDescent="0.2">
      <c r="D84">
        <v>3000100593</v>
      </c>
      <c r="E84" s="115">
        <v>1671.24</v>
      </c>
      <c r="H84" s="118">
        <v>3000097103</v>
      </c>
      <c r="I84" s="116">
        <v>3926.48</v>
      </c>
    </row>
    <row r="85" spans="4:9" x14ac:dyDescent="0.2">
      <c r="D85">
        <v>3000096415</v>
      </c>
      <c r="E85" s="115">
        <v>1647</v>
      </c>
      <c r="H85" s="118">
        <v>3000097104</v>
      </c>
      <c r="I85" s="116">
        <v>3125.64</v>
      </c>
    </row>
    <row r="86" spans="4:9" x14ac:dyDescent="0.2">
      <c r="D86">
        <v>3000104490</v>
      </c>
      <c r="E86" s="115">
        <v>1600</v>
      </c>
      <c r="H86" s="118">
        <v>3000097105</v>
      </c>
      <c r="I86" s="116">
        <v>2271.64</v>
      </c>
    </row>
    <row r="87" spans="4:9" x14ac:dyDescent="0.2">
      <c r="D87">
        <v>3000095259</v>
      </c>
      <c r="E87" s="115">
        <v>1562</v>
      </c>
      <c r="H87" s="118">
        <v>3000097125</v>
      </c>
      <c r="I87" s="116">
        <v>15067</v>
      </c>
    </row>
    <row r="88" spans="4:9" x14ac:dyDescent="0.2">
      <c r="D88">
        <v>3000095213</v>
      </c>
      <c r="E88" s="115">
        <v>1507.18</v>
      </c>
      <c r="H88" s="118">
        <v>3000100575</v>
      </c>
      <c r="I88" s="116">
        <v>14274</v>
      </c>
    </row>
    <row r="89" spans="4:9" x14ac:dyDescent="0.2">
      <c r="D89">
        <v>3000093997</v>
      </c>
      <c r="E89" s="115">
        <v>1500</v>
      </c>
      <c r="H89" s="118">
        <v>3000100591</v>
      </c>
      <c r="I89" s="116">
        <v>2501.31</v>
      </c>
    </row>
    <row r="90" spans="4:9" x14ac:dyDescent="0.2">
      <c r="D90">
        <v>3000104490</v>
      </c>
      <c r="E90" s="115">
        <v>1500</v>
      </c>
      <c r="H90" s="118">
        <v>3000100592</v>
      </c>
      <c r="I90" s="116">
        <v>97588.090000000011</v>
      </c>
    </row>
    <row r="91" spans="4:9" x14ac:dyDescent="0.2">
      <c r="D91">
        <v>3000092361</v>
      </c>
      <c r="E91" s="115">
        <v>1325.75</v>
      </c>
      <c r="H91" s="118">
        <v>3000100593</v>
      </c>
      <c r="I91" s="116">
        <v>1671.24</v>
      </c>
    </row>
    <row r="92" spans="4:9" x14ac:dyDescent="0.2">
      <c r="D92">
        <v>3000097043</v>
      </c>
      <c r="E92" s="115">
        <v>1319.37</v>
      </c>
      <c r="H92" s="118">
        <v>3000100594</v>
      </c>
      <c r="I92" s="116">
        <v>255</v>
      </c>
    </row>
    <row r="93" spans="4:9" x14ac:dyDescent="0.2">
      <c r="D93">
        <v>3000095243</v>
      </c>
      <c r="E93" s="115">
        <v>1274.9000000000001</v>
      </c>
      <c r="H93" s="118">
        <v>3000100604</v>
      </c>
      <c r="I93" s="116">
        <v>47580</v>
      </c>
    </row>
    <row r="94" spans="4:9" x14ac:dyDescent="0.2">
      <c r="D94">
        <v>3000092362</v>
      </c>
      <c r="E94" s="115">
        <v>1250</v>
      </c>
      <c r="H94" s="118">
        <v>3000100605</v>
      </c>
      <c r="I94" s="116">
        <v>7320</v>
      </c>
    </row>
    <row r="95" spans="4:9" x14ac:dyDescent="0.2">
      <c r="D95">
        <v>3000095729</v>
      </c>
      <c r="E95" s="115">
        <v>1241.5999999999999</v>
      </c>
      <c r="H95" s="118">
        <v>3000100669</v>
      </c>
      <c r="I95" s="116">
        <v>4377.3599999999997</v>
      </c>
    </row>
    <row r="96" spans="4:9" x14ac:dyDescent="0.2">
      <c r="D96">
        <v>3000096473</v>
      </c>
      <c r="E96" s="115">
        <v>1159</v>
      </c>
      <c r="H96" s="118">
        <v>3000101580</v>
      </c>
      <c r="I96" s="116">
        <v>2558.34</v>
      </c>
    </row>
    <row r="97" spans="4:9" x14ac:dyDescent="0.2">
      <c r="D97">
        <v>3000095247</v>
      </c>
      <c r="E97" s="115">
        <v>1152.3399999999999</v>
      </c>
      <c r="H97" s="118">
        <v>3000101760</v>
      </c>
      <c r="I97" s="116">
        <v>18300</v>
      </c>
    </row>
    <row r="98" spans="4:9" x14ac:dyDescent="0.2">
      <c r="D98">
        <v>3000095692</v>
      </c>
      <c r="E98" s="115">
        <v>1032.1199999999999</v>
      </c>
      <c r="H98" s="118">
        <v>3000102554</v>
      </c>
      <c r="I98" s="116">
        <v>7076</v>
      </c>
    </row>
    <row r="99" spans="4:9" x14ac:dyDescent="0.2">
      <c r="D99">
        <v>3000091713</v>
      </c>
      <c r="E99" s="115">
        <v>1030.08</v>
      </c>
      <c r="H99" s="118">
        <v>3000104426</v>
      </c>
      <c r="I99" s="116">
        <v>1802.55</v>
      </c>
    </row>
    <row r="100" spans="4:9" x14ac:dyDescent="0.2">
      <c r="D100">
        <v>3000104504</v>
      </c>
      <c r="E100" s="115">
        <v>1019.2</v>
      </c>
      <c r="H100" s="118">
        <v>3000104427</v>
      </c>
      <c r="I100" s="116">
        <v>2657.16</v>
      </c>
    </row>
    <row r="101" spans="4:9" x14ac:dyDescent="0.2">
      <c r="D101">
        <v>3000093976</v>
      </c>
      <c r="E101" s="115">
        <v>1000</v>
      </c>
      <c r="H101" s="118">
        <v>3000104428</v>
      </c>
      <c r="I101" s="116">
        <v>0</v>
      </c>
    </row>
    <row r="102" spans="4:9" x14ac:dyDescent="0.2">
      <c r="D102">
        <v>3000096580</v>
      </c>
      <c r="E102">
        <v>976</v>
      </c>
      <c r="H102" s="118">
        <v>3000104451</v>
      </c>
      <c r="I102" s="116">
        <v>800</v>
      </c>
    </row>
    <row r="103" spans="4:9" x14ac:dyDescent="0.2">
      <c r="D103">
        <v>3000105910</v>
      </c>
      <c r="E103">
        <v>969.9</v>
      </c>
      <c r="H103" s="118">
        <v>3000104453</v>
      </c>
      <c r="I103" s="116">
        <v>378.2</v>
      </c>
    </row>
    <row r="104" spans="4:9" x14ac:dyDescent="0.2">
      <c r="D104">
        <v>3000095657</v>
      </c>
      <c r="E104">
        <v>955.4</v>
      </c>
      <c r="H104" s="118">
        <v>3000104468</v>
      </c>
      <c r="I104" s="116">
        <v>3125.64</v>
      </c>
    </row>
    <row r="105" spans="4:9" x14ac:dyDescent="0.2">
      <c r="D105">
        <v>3000105913</v>
      </c>
      <c r="E105">
        <v>908.14</v>
      </c>
      <c r="H105" s="118">
        <v>3000104490</v>
      </c>
      <c r="I105" s="116">
        <v>3100</v>
      </c>
    </row>
    <row r="106" spans="4:9" x14ac:dyDescent="0.2">
      <c r="D106">
        <v>3000090095</v>
      </c>
      <c r="E106">
        <v>855.82</v>
      </c>
      <c r="H106" s="118">
        <v>3000104504</v>
      </c>
      <c r="I106" s="116">
        <v>1123.2</v>
      </c>
    </row>
    <row r="107" spans="4:9" x14ac:dyDescent="0.2">
      <c r="D107">
        <v>3000097080</v>
      </c>
      <c r="E107">
        <v>854</v>
      </c>
      <c r="H107" s="118">
        <v>3000104711</v>
      </c>
      <c r="I107" s="116">
        <v>553.53</v>
      </c>
    </row>
    <row r="108" spans="4:9" x14ac:dyDescent="0.2">
      <c r="D108">
        <v>3000095252</v>
      </c>
      <c r="E108">
        <v>821.2</v>
      </c>
      <c r="H108" s="118">
        <v>3000104727</v>
      </c>
      <c r="I108" s="116">
        <v>22204</v>
      </c>
    </row>
    <row r="109" spans="4:9" x14ac:dyDescent="0.2">
      <c r="D109">
        <v>3000105891</v>
      </c>
      <c r="E109">
        <v>800.01</v>
      </c>
      <c r="H109" s="118">
        <v>3000104728</v>
      </c>
      <c r="I109" s="116">
        <v>21960</v>
      </c>
    </row>
    <row r="110" spans="4:9" x14ac:dyDescent="0.2">
      <c r="D110">
        <v>3000104451</v>
      </c>
      <c r="E110">
        <v>800</v>
      </c>
      <c r="H110" s="118">
        <v>3000104729</v>
      </c>
      <c r="I110" s="116">
        <v>3050</v>
      </c>
    </row>
    <row r="111" spans="4:9" x14ac:dyDescent="0.2">
      <c r="D111">
        <v>3000091682</v>
      </c>
      <c r="E111">
        <v>748</v>
      </c>
      <c r="H111" s="118">
        <v>3000104730</v>
      </c>
      <c r="I111" s="116">
        <v>8784</v>
      </c>
    </row>
    <row r="112" spans="4:9" x14ac:dyDescent="0.2">
      <c r="D112">
        <v>3000095691</v>
      </c>
      <c r="E112">
        <v>700</v>
      </c>
      <c r="H112" s="118">
        <v>3000104881</v>
      </c>
      <c r="I112" s="116">
        <v>3037.8</v>
      </c>
    </row>
    <row r="113" spans="4:9" x14ac:dyDescent="0.2">
      <c r="D113">
        <v>3000105919</v>
      </c>
      <c r="E113">
        <v>695.4</v>
      </c>
      <c r="H113" s="118">
        <v>3000104934</v>
      </c>
      <c r="I113" s="116">
        <v>567.29999999999995</v>
      </c>
    </row>
    <row r="114" spans="4:9" x14ac:dyDescent="0.2">
      <c r="D114">
        <v>3000093975</v>
      </c>
      <c r="E114">
        <v>671</v>
      </c>
      <c r="H114" s="118">
        <v>3000104943</v>
      </c>
      <c r="I114" s="116">
        <v>23790</v>
      </c>
    </row>
    <row r="115" spans="4:9" x14ac:dyDescent="0.2">
      <c r="D115">
        <v>3000095215</v>
      </c>
      <c r="E115">
        <v>592.37</v>
      </c>
      <c r="H115" s="118">
        <v>3000104944</v>
      </c>
      <c r="I115" s="116">
        <v>7320</v>
      </c>
    </row>
    <row r="116" spans="4:9" x14ac:dyDescent="0.2">
      <c r="D116">
        <v>3000104934</v>
      </c>
      <c r="E116">
        <v>567.29999999999995</v>
      </c>
      <c r="H116" s="118">
        <v>3000104945</v>
      </c>
      <c r="I116" s="116">
        <v>2200</v>
      </c>
    </row>
    <row r="117" spans="4:9" x14ac:dyDescent="0.2">
      <c r="D117">
        <v>3000104711</v>
      </c>
      <c r="E117">
        <v>553.53</v>
      </c>
      <c r="H117" s="118">
        <v>3000105890</v>
      </c>
      <c r="I117" s="116">
        <v>2135</v>
      </c>
    </row>
    <row r="118" spans="4:9" x14ac:dyDescent="0.2">
      <c r="D118">
        <v>3000091744</v>
      </c>
      <c r="E118">
        <v>549</v>
      </c>
      <c r="H118" s="118">
        <v>3000105891</v>
      </c>
      <c r="I118" s="116">
        <v>800.01</v>
      </c>
    </row>
    <row r="119" spans="4:9" x14ac:dyDescent="0.2">
      <c r="D119">
        <v>3000106365</v>
      </c>
      <c r="E119">
        <v>488</v>
      </c>
      <c r="H119" s="118">
        <v>3000105910</v>
      </c>
      <c r="I119" s="116">
        <v>969.9</v>
      </c>
    </row>
    <row r="120" spans="4:9" x14ac:dyDescent="0.2">
      <c r="D120">
        <v>3000105958</v>
      </c>
      <c r="E120">
        <v>463.6</v>
      </c>
      <c r="H120" s="118">
        <v>3000105913</v>
      </c>
      <c r="I120" s="116">
        <v>908.14</v>
      </c>
    </row>
    <row r="121" spans="4:9" x14ac:dyDescent="0.2">
      <c r="D121">
        <v>3000096472</v>
      </c>
      <c r="E121">
        <v>420</v>
      </c>
      <c r="H121" s="118">
        <v>3000105914</v>
      </c>
      <c r="I121" s="116">
        <v>2976.03</v>
      </c>
    </row>
    <row r="122" spans="4:9" x14ac:dyDescent="0.2">
      <c r="D122">
        <v>3000093951</v>
      </c>
      <c r="E122">
        <v>402.6</v>
      </c>
      <c r="H122" s="118">
        <v>3000105919</v>
      </c>
      <c r="I122" s="116">
        <v>695.4</v>
      </c>
    </row>
    <row r="123" spans="4:9" x14ac:dyDescent="0.2">
      <c r="D123">
        <v>3000106395</v>
      </c>
      <c r="E123">
        <v>385.44</v>
      </c>
      <c r="H123" s="118">
        <v>3000105931</v>
      </c>
      <c r="I123" s="116">
        <v>12609.01</v>
      </c>
    </row>
    <row r="124" spans="4:9" x14ac:dyDescent="0.2">
      <c r="D124">
        <v>3000104453</v>
      </c>
      <c r="E124">
        <v>378.2</v>
      </c>
      <c r="H124" s="118">
        <v>3000105958</v>
      </c>
      <c r="I124" s="116">
        <v>463.6</v>
      </c>
    </row>
    <row r="125" spans="4:9" x14ac:dyDescent="0.2">
      <c r="D125">
        <v>3000090093</v>
      </c>
      <c r="E125">
        <v>364</v>
      </c>
      <c r="H125" s="118">
        <v>3000105965</v>
      </c>
      <c r="I125" s="116">
        <v>4932.09</v>
      </c>
    </row>
    <row r="126" spans="4:9" x14ac:dyDescent="0.2">
      <c r="D126">
        <v>3000096578</v>
      </c>
      <c r="E126">
        <v>364</v>
      </c>
      <c r="H126" s="118">
        <v>3000106029</v>
      </c>
      <c r="I126" s="116">
        <v>3660</v>
      </c>
    </row>
    <row r="127" spans="4:9" x14ac:dyDescent="0.2">
      <c r="D127">
        <v>3000091704</v>
      </c>
      <c r="E127">
        <v>360</v>
      </c>
      <c r="H127" s="118">
        <v>3000106365</v>
      </c>
      <c r="I127" s="116">
        <v>488</v>
      </c>
    </row>
    <row r="128" spans="4:9" x14ac:dyDescent="0.2">
      <c r="D128">
        <v>3000095258</v>
      </c>
      <c r="E128">
        <v>350</v>
      </c>
      <c r="H128" s="118">
        <v>3000106366</v>
      </c>
      <c r="I128" s="116">
        <v>2923.73</v>
      </c>
    </row>
    <row r="129" spans="4:9" x14ac:dyDescent="0.2">
      <c r="D129">
        <v>3000094023</v>
      </c>
      <c r="E129">
        <v>340</v>
      </c>
      <c r="H129" s="118">
        <v>3000106395</v>
      </c>
      <c r="I129" s="116">
        <v>385.44</v>
      </c>
    </row>
    <row r="130" spans="4:9" x14ac:dyDescent="0.2">
      <c r="D130">
        <v>3000096988</v>
      </c>
      <c r="E130">
        <v>293.41000000000003</v>
      </c>
      <c r="H130" s="118">
        <v>3000106427</v>
      </c>
      <c r="I130" s="116">
        <v>3480.4</v>
      </c>
    </row>
    <row r="131" spans="4:9" x14ac:dyDescent="0.2">
      <c r="D131">
        <v>3000097084</v>
      </c>
      <c r="E131">
        <v>273.04000000000002</v>
      </c>
      <c r="H131" s="118" t="s">
        <v>583</v>
      </c>
      <c r="I131" s="116"/>
    </row>
    <row r="132" spans="4:9" x14ac:dyDescent="0.2">
      <c r="D132">
        <v>3000100594</v>
      </c>
      <c r="E132">
        <v>255</v>
      </c>
      <c r="H132" s="118" t="s">
        <v>584</v>
      </c>
      <c r="I132" s="116">
        <v>1040538.4800000001</v>
      </c>
    </row>
    <row r="133" spans="4:9" x14ac:dyDescent="0.2">
      <c r="D133">
        <v>3000091689</v>
      </c>
      <c r="E133">
        <v>157.38</v>
      </c>
    </row>
    <row r="134" spans="4:9" x14ac:dyDescent="0.2">
      <c r="D134">
        <v>3000095642</v>
      </c>
      <c r="E134">
        <v>108.63</v>
      </c>
    </row>
    <row r="135" spans="4:9" x14ac:dyDescent="0.2">
      <c r="D135">
        <v>3000104504</v>
      </c>
      <c r="E135">
        <v>104</v>
      </c>
    </row>
    <row r="136" spans="4:9" x14ac:dyDescent="0.2">
      <c r="D136">
        <v>3000092371</v>
      </c>
      <c r="E136">
        <v>0</v>
      </c>
    </row>
    <row r="137" spans="4:9" x14ac:dyDescent="0.2">
      <c r="D137">
        <v>3000093976</v>
      </c>
      <c r="E137">
        <v>0</v>
      </c>
    </row>
    <row r="138" spans="4:9" x14ac:dyDescent="0.2">
      <c r="D138">
        <v>3000094023</v>
      </c>
      <c r="E138">
        <v>0</v>
      </c>
    </row>
    <row r="139" spans="4:9" x14ac:dyDescent="0.2">
      <c r="D139">
        <v>3000095259</v>
      </c>
      <c r="E139">
        <v>0</v>
      </c>
    </row>
    <row r="140" spans="4:9" x14ac:dyDescent="0.2">
      <c r="D140">
        <v>3000095259</v>
      </c>
      <c r="E140">
        <v>0</v>
      </c>
    </row>
    <row r="141" spans="4:9" x14ac:dyDescent="0.2">
      <c r="D141">
        <v>3000096580</v>
      </c>
      <c r="E141">
        <v>0</v>
      </c>
    </row>
    <row r="142" spans="4:9" x14ac:dyDescent="0.2">
      <c r="D142">
        <v>3000097125</v>
      </c>
      <c r="E142">
        <v>0</v>
      </c>
    </row>
    <row r="143" spans="4:9" x14ac:dyDescent="0.2">
      <c r="D143">
        <v>3000100591</v>
      </c>
      <c r="E143">
        <v>0</v>
      </c>
    </row>
    <row r="144" spans="4:9" x14ac:dyDescent="0.2">
      <c r="D144">
        <v>3000100591</v>
      </c>
      <c r="E144">
        <v>0</v>
      </c>
    </row>
    <row r="145" spans="4:5" x14ac:dyDescent="0.2">
      <c r="D145">
        <v>3000104428</v>
      </c>
      <c r="E145">
        <v>0</v>
      </c>
    </row>
    <row r="146" spans="4:5" x14ac:dyDescent="0.2">
      <c r="D146">
        <v>3000104490</v>
      </c>
      <c r="E14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J169"/>
  <sheetViews>
    <sheetView zoomScaleNormal="100" workbookViewId="0">
      <pane xSplit="6" ySplit="1" topLeftCell="G139" activePane="bottomRight" state="frozen"/>
      <selection pane="topRight" activeCell="F1" sqref="F1"/>
      <selection pane="bottomLeft" activeCell="A2" sqref="A2"/>
      <selection pane="bottomRight" activeCell="D158" sqref="D158"/>
    </sheetView>
  </sheetViews>
  <sheetFormatPr defaultRowHeight="12.75" x14ac:dyDescent="0.2"/>
  <cols>
    <col min="1" max="1" width="13.28515625" customWidth="1"/>
    <col min="2" max="2" width="11.28515625" style="29" bestFit="1" customWidth="1"/>
    <col min="3" max="3" width="11.28515625" style="29" customWidth="1"/>
    <col min="4" max="4" width="33.85546875" customWidth="1"/>
    <col min="5" max="5" width="12" customWidth="1"/>
    <col min="6" max="6" width="69.42578125" customWidth="1"/>
    <col min="7" max="7" width="21.5703125" customWidth="1"/>
    <col min="8" max="8" width="21.7109375" customWidth="1"/>
    <col min="9" max="9" width="20.42578125" customWidth="1"/>
    <col min="10" max="10" width="18.28515625" bestFit="1" customWidth="1"/>
    <col min="11" max="11" width="15.42578125" customWidth="1"/>
    <col min="12" max="12" width="16.42578125" customWidth="1"/>
    <col min="13" max="13" width="14.5703125" style="30" customWidth="1"/>
    <col min="14" max="14" width="10.42578125" bestFit="1" customWidth="1"/>
    <col min="16" max="16" width="33.7109375" customWidth="1"/>
    <col min="17" max="17" width="9" bestFit="1" customWidth="1"/>
    <col min="18" max="18" width="10.42578125" bestFit="1" customWidth="1"/>
    <col min="19" max="19" width="13.7109375" bestFit="1" customWidth="1"/>
  </cols>
  <sheetData>
    <row r="1" spans="1:20" s="1" customFormat="1" ht="63.75" x14ac:dyDescent="0.2">
      <c r="A1" s="37" t="s">
        <v>342</v>
      </c>
      <c r="B1" s="38" t="s">
        <v>0</v>
      </c>
      <c r="C1" s="38"/>
      <c r="D1" s="39" t="s">
        <v>343</v>
      </c>
      <c r="E1" s="39" t="s">
        <v>344</v>
      </c>
      <c r="F1" s="39" t="s">
        <v>345</v>
      </c>
      <c r="G1" s="39" t="s">
        <v>346</v>
      </c>
      <c r="H1" s="39" t="s">
        <v>347</v>
      </c>
      <c r="I1" s="39" t="s">
        <v>348</v>
      </c>
      <c r="J1" s="39" t="s">
        <v>1</v>
      </c>
      <c r="K1" s="39" t="s">
        <v>2</v>
      </c>
      <c r="L1" s="40" t="s">
        <v>349</v>
      </c>
      <c r="M1" s="41" t="s">
        <v>3</v>
      </c>
      <c r="N1" s="41" t="s">
        <v>4</v>
      </c>
      <c r="O1" s="39" t="s">
        <v>5</v>
      </c>
      <c r="P1" s="39" t="s">
        <v>6</v>
      </c>
      <c r="Q1" s="39" t="s">
        <v>6</v>
      </c>
      <c r="R1" s="39" t="s">
        <v>7</v>
      </c>
      <c r="S1" s="39" t="s">
        <v>350</v>
      </c>
    </row>
    <row r="2" spans="1:20" s="2" customFormat="1" ht="27.75" customHeight="1" x14ac:dyDescent="0.2">
      <c r="A2" s="2">
        <v>3000090087</v>
      </c>
      <c r="B2" s="3" t="s">
        <v>8</v>
      </c>
      <c r="C2" s="3" t="str">
        <f>VLOOKUP(B2,'Contratti 2019'!A:I,1,0)</f>
        <v>Z8F26A32BF</v>
      </c>
      <c r="D2" s="42" t="s">
        <v>9</v>
      </c>
      <c r="E2" s="43">
        <v>80198650584</v>
      </c>
      <c r="F2" s="4" t="s">
        <v>10</v>
      </c>
      <c r="G2" s="44" t="s">
        <v>11</v>
      </c>
      <c r="H2" s="45" t="s">
        <v>12</v>
      </c>
      <c r="I2" s="45" t="s">
        <v>12</v>
      </c>
      <c r="J2" s="46">
        <v>12812081003</v>
      </c>
      <c r="K2" s="46">
        <v>12812081003</v>
      </c>
      <c r="L2" s="5">
        <v>10002</v>
      </c>
      <c r="M2" s="6">
        <v>43565</v>
      </c>
      <c r="N2" s="7">
        <f>L2*1.22</f>
        <v>12202.44</v>
      </c>
      <c r="O2" s="4" t="s">
        <v>13</v>
      </c>
      <c r="P2" s="8" t="s">
        <v>14</v>
      </c>
      <c r="Q2" s="47" t="s">
        <v>15</v>
      </c>
      <c r="R2" s="9">
        <v>43474</v>
      </c>
      <c r="S2" s="6">
        <v>43565</v>
      </c>
    </row>
    <row r="3" spans="1:20" s="2" customFormat="1" x14ac:dyDescent="0.2">
      <c r="A3" s="2">
        <v>3000090093</v>
      </c>
      <c r="B3" s="3" t="s">
        <v>16</v>
      </c>
      <c r="C3" s="3" t="str">
        <f>VLOOKUP(B3,'Contratti 2019'!A:I,1,0)</f>
        <v>Z8126BB242</v>
      </c>
      <c r="D3" s="42" t="s">
        <v>9</v>
      </c>
      <c r="E3" s="43">
        <v>80198650584</v>
      </c>
      <c r="F3" s="44" t="s">
        <v>17</v>
      </c>
      <c r="G3" s="44" t="s">
        <v>11</v>
      </c>
      <c r="H3" s="48" t="s">
        <v>18</v>
      </c>
      <c r="I3" s="45" t="s">
        <v>18</v>
      </c>
      <c r="J3" s="49" t="s">
        <v>19</v>
      </c>
      <c r="K3" s="50" t="s">
        <v>20</v>
      </c>
      <c r="L3" s="51">
        <v>350</v>
      </c>
      <c r="M3" s="6">
        <v>43537</v>
      </c>
      <c r="N3" s="7">
        <v>364</v>
      </c>
      <c r="O3" s="4" t="s">
        <v>13</v>
      </c>
      <c r="P3" s="4" t="s">
        <v>21</v>
      </c>
      <c r="Q3" s="47" t="s">
        <v>15</v>
      </c>
      <c r="R3" s="9">
        <v>43481</v>
      </c>
      <c r="S3" s="9">
        <v>43537</v>
      </c>
    </row>
    <row r="4" spans="1:20" s="2" customFormat="1" x14ac:dyDescent="0.2">
      <c r="A4" s="2">
        <v>3000090095</v>
      </c>
      <c r="B4" s="3" t="s">
        <v>22</v>
      </c>
      <c r="C4" s="3" t="str">
        <f>VLOOKUP(B4,'Contratti 2019'!A:I,1,0)</f>
        <v>Z7326BD2C3</v>
      </c>
      <c r="D4" s="42" t="s">
        <v>9</v>
      </c>
      <c r="E4" s="43">
        <v>80198650584</v>
      </c>
      <c r="F4" s="4" t="s">
        <v>23</v>
      </c>
      <c r="G4" s="44" t="s">
        <v>11</v>
      </c>
      <c r="H4" s="48" t="s">
        <v>24</v>
      </c>
      <c r="I4" s="48" t="s">
        <v>24</v>
      </c>
      <c r="J4" s="49">
        <v>11895321005</v>
      </c>
      <c r="K4" s="49">
        <v>11895321005</v>
      </c>
      <c r="L4" s="5">
        <v>701.49</v>
      </c>
      <c r="M4" s="52"/>
      <c r="N4" s="7">
        <f>L4*1.22</f>
        <v>855.81780000000003</v>
      </c>
      <c r="O4" s="4" t="s">
        <v>13</v>
      </c>
      <c r="P4" s="4" t="s">
        <v>25</v>
      </c>
      <c r="Q4" s="47" t="s">
        <v>15</v>
      </c>
      <c r="R4" s="9">
        <v>43481</v>
      </c>
      <c r="S4" s="53"/>
    </row>
    <row r="5" spans="1:20" s="2" customFormat="1" x14ac:dyDescent="0.2">
      <c r="A5" s="54">
        <v>3000090103</v>
      </c>
      <c r="B5" s="3" t="s">
        <v>26</v>
      </c>
      <c r="C5" s="3" t="str">
        <f>VLOOKUP(B5,'Contratti 2019'!A:I,1,0)</f>
        <v>ZB226CCC1D</v>
      </c>
      <c r="D5" s="42" t="s">
        <v>9</v>
      </c>
      <c r="E5" s="43">
        <v>80198650584</v>
      </c>
      <c r="F5" s="4" t="s">
        <v>27</v>
      </c>
      <c r="G5" s="44" t="s">
        <v>11</v>
      </c>
      <c r="H5" s="48" t="s">
        <v>28</v>
      </c>
      <c r="I5" s="48" t="s">
        <v>28</v>
      </c>
      <c r="J5" s="55" t="s">
        <v>29</v>
      </c>
      <c r="K5" s="55" t="s">
        <v>29</v>
      </c>
      <c r="L5" s="5">
        <v>13703.05</v>
      </c>
      <c r="M5" s="52"/>
      <c r="N5" s="7">
        <f>+L5*1.22</f>
        <v>16717.720999999998</v>
      </c>
      <c r="O5" s="4" t="s">
        <v>13</v>
      </c>
      <c r="P5" s="4" t="s">
        <v>30</v>
      </c>
      <c r="Q5" s="47" t="s">
        <v>15</v>
      </c>
      <c r="R5" s="9">
        <v>43486</v>
      </c>
      <c r="S5" s="53"/>
      <c r="T5" s="2" t="s">
        <v>351</v>
      </c>
    </row>
    <row r="6" spans="1:20" s="2" customFormat="1" x14ac:dyDescent="0.2">
      <c r="A6" s="2">
        <v>3000091665</v>
      </c>
      <c r="B6" s="3" t="s">
        <v>31</v>
      </c>
      <c r="C6" s="3" t="str">
        <f>VLOOKUP(B6,'Contratti 2019'!A:I,1,0)</f>
        <v>77863467FB</v>
      </c>
      <c r="D6" s="42" t="s">
        <v>9</v>
      </c>
      <c r="E6" s="43">
        <v>80198650584</v>
      </c>
      <c r="F6" s="4" t="s">
        <v>32</v>
      </c>
      <c r="G6" s="44" t="s">
        <v>11</v>
      </c>
      <c r="H6" s="48" t="s">
        <v>33</v>
      </c>
      <c r="I6" s="48" t="s">
        <v>33</v>
      </c>
      <c r="J6" s="49">
        <v>8517850155</v>
      </c>
      <c r="K6" s="10">
        <v>8517850155</v>
      </c>
      <c r="L6" s="5">
        <v>55070</v>
      </c>
      <c r="M6" s="6">
        <v>44196</v>
      </c>
      <c r="N6" s="7">
        <f>L6*1.22</f>
        <v>67185.399999999994</v>
      </c>
      <c r="O6" s="4" t="s">
        <v>34</v>
      </c>
      <c r="P6" s="4" t="s">
        <v>35</v>
      </c>
      <c r="Q6" s="47" t="s">
        <v>15</v>
      </c>
      <c r="R6" s="9">
        <v>43466</v>
      </c>
      <c r="S6" s="9">
        <v>44196</v>
      </c>
      <c r="T6" s="2" t="s">
        <v>351</v>
      </c>
    </row>
    <row r="7" spans="1:20" s="2" customFormat="1" x14ac:dyDescent="0.2">
      <c r="A7" s="2">
        <v>3000091708</v>
      </c>
      <c r="B7" s="3" t="s">
        <v>36</v>
      </c>
      <c r="C7" s="3" t="str">
        <f>VLOOKUP(B7,'Contratti 2019'!A:I,1,0)</f>
        <v>Z6C27082EE</v>
      </c>
      <c r="D7" s="42" t="s">
        <v>9</v>
      </c>
      <c r="E7" s="43">
        <v>80198650584</v>
      </c>
      <c r="F7" s="4" t="s">
        <v>37</v>
      </c>
      <c r="G7" s="44" t="s">
        <v>11</v>
      </c>
      <c r="H7" s="48" t="s">
        <v>38</v>
      </c>
      <c r="I7" s="48" t="s">
        <v>38</v>
      </c>
      <c r="J7" s="49">
        <v>12621570154</v>
      </c>
      <c r="K7" s="49">
        <v>12621570154</v>
      </c>
      <c r="L7" s="5">
        <v>4098.3599999999997</v>
      </c>
      <c r="M7" s="6">
        <v>43830</v>
      </c>
      <c r="N7" s="7">
        <f>L7*1.22</f>
        <v>4999.9991999999993</v>
      </c>
      <c r="O7" s="4" t="s">
        <v>34</v>
      </c>
      <c r="P7" s="4" t="s">
        <v>39</v>
      </c>
      <c r="Q7" s="47" t="s">
        <v>15</v>
      </c>
      <c r="R7" s="9">
        <v>43501</v>
      </c>
      <c r="S7" s="6">
        <v>43830</v>
      </c>
    </row>
    <row r="8" spans="1:20" s="2" customFormat="1" x14ac:dyDescent="0.2">
      <c r="A8" s="2">
        <v>3000091682</v>
      </c>
      <c r="B8" s="3" t="s">
        <v>40</v>
      </c>
      <c r="C8" s="3" t="str">
        <f>VLOOKUP(B8,'Contratti 2019'!A:I,1,0)</f>
        <v>Z2B2708119</v>
      </c>
      <c r="D8" s="42" t="s">
        <v>9</v>
      </c>
      <c r="E8" s="43">
        <v>80198650584</v>
      </c>
      <c r="F8" s="4" t="s">
        <v>41</v>
      </c>
      <c r="G8" s="44" t="s">
        <v>11</v>
      </c>
      <c r="H8" s="48" t="s">
        <v>42</v>
      </c>
      <c r="I8" s="48" t="s">
        <v>42</v>
      </c>
      <c r="J8" s="49">
        <v>205740426</v>
      </c>
      <c r="K8" s="49">
        <v>205740426</v>
      </c>
      <c r="L8" s="5">
        <v>600</v>
      </c>
      <c r="M8" s="6">
        <v>43507</v>
      </c>
      <c r="N8" s="7">
        <v>748</v>
      </c>
      <c r="O8" s="4" t="s">
        <v>13</v>
      </c>
      <c r="P8" s="4" t="s">
        <v>43</v>
      </c>
      <c r="Q8" s="47" t="s">
        <v>15</v>
      </c>
      <c r="R8" s="9">
        <v>43502</v>
      </c>
      <c r="S8" s="6">
        <v>43507</v>
      </c>
    </row>
    <row r="9" spans="1:20" s="2" customFormat="1" x14ac:dyDescent="0.2">
      <c r="A9" s="2">
        <v>3000091688</v>
      </c>
      <c r="B9" s="3" t="s">
        <v>44</v>
      </c>
      <c r="C9" s="3" t="str">
        <f>VLOOKUP(B9,'Contratti 2019'!A:I,1,0)</f>
        <v>Z54270C01D</v>
      </c>
      <c r="D9" s="42" t="s">
        <v>9</v>
      </c>
      <c r="E9" s="43">
        <v>80198650584</v>
      </c>
      <c r="F9" s="4" t="s">
        <v>45</v>
      </c>
      <c r="G9" s="44" t="s">
        <v>11</v>
      </c>
      <c r="H9" s="11" t="s">
        <v>46</v>
      </c>
      <c r="I9" s="11" t="s">
        <v>46</v>
      </c>
      <c r="J9" s="49">
        <v>1989510134</v>
      </c>
      <c r="K9" s="49">
        <v>1989510134</v>
      </c>
      <c r="L9" s="5">
        <v>8600</v>
      </c>
      <c r="M9" s="6">
        <v>43646</v>
      </c>
      <c r="N9" s="7">
        <f>L9*1.22</f>
        <v>10492</v>
      </c>
      <c r="O9" s="4" t="s">
        <v>13</v>
      </c>
      <c r="P9" s="4" t="s">
        <v>47</v>
      </c>
      <c r="Q9" s="47" t="s">
        <v>48</v>
      </c>
      <c r="R9" s="9">
        <v>43502</v>
      </c>
      <c r="S9" s="6">
        <v>43646</v>
      </c>
      <c r="T9" s="2" t="s">
        <v>351</v>
      </c>
    </row>
    <row r="10" spans="1:20" s="2" customFormat="1" x14ac:dyDescent="0.2">
      <c r="A10" s="2">
        <v>3000091689</v>
      </c>
      <c r="B10" s="3" t="s">
        <v>49</v>
      </c>
      <c r="C10" s="3" t="str">
        <f>VLOOKUP(B10,'Contratti 2019'!A:I,1,0)</f>
        <v>Z22270C253</v>
      </c>
      <c r="D10" s="42" t="s">
        <v>9</v>
      </c>
      <c r="E10" s="43">
        <v>80198650584</v>
      </c>
      <c r="F10" s="44" t="s">
        <v>50</v>
      </c>
      <c r="G10" s="44" t="s">
        <v>11</v>
      </c>
      <c r="H10" s="45" t="s">
        <v>51</v>
      </c>
      <c r="I10" s="45" t="s">
        <v>51</v>
      </c>
      <c r="J10" s="46">
        <v>7945211006</v>
      </c>
      <c r="K10" s="50">
        <v>7945211006</v>
      </c>
      <c r="L10" s="5">
        <v>129</v>
      </c>
      <c r="M10" s="6">
        <v>43535</v>
      </c>
      <c r="N10" s="7">
        <f>L10*1.22</f>
        <v>157.38</v>
      </c>
      <c r="O10" s="4" t="s">
        <v>13</v>
      </c>
      <c r="P10" s="4" t="s">
        <v>52</v>
      </c>
      <c r="Q10" s="47" t="s">
        <v>48</v>
      </c>
      <c r="R10" s="9">
        <v>43502</v>
      </c>
      <c r="S10" s="6">
        <v>43535</v>
      </c>
      <c r="T10" s="2" t="s">
        <v>351</v>
      </c>
    </row>
    <row r="11" spans="1:20" s="2" customFormat="1" x14ac:dyDescent="0.2">
      <c r="A11" s="2">
        <v>3000091709</v>
      </c>
      <c r="B11" s="3" t="s">
        <v>53</v>
      </c>
      <c r="C11" s="3" t="str">
        <f>VLOOKUP(B11,'Contratti 2019'!A:I,1,0)</f>
        <v>ZE227168CA</v>
      </c>
      <c r="D11" s="42" t="s">
        <v>9</v>
      </c>
      <c r="E11" s="43">
        <v>80198650584</v>
      </c>
      <c r="F11" s="4" t="s">
        <v>54</v>
      </c>
      <c r="G11" s="44" t="s">
        <v>11</v>
      </c>
      <c r="H11" s="45" t="s">
        <v>55</v>
      </c>
      <c r="I11" s="45" t="s">
        <v>55</v>
      </c>
      <c r="J11" s="50">
        <v>11616511009</v>
      </c>
      <c r="K11" s="50">
        <v>11616511009</v>
      </c>
      <c r="L11" s="5">
        <v>15500</v>
      </c>
      <c r="M11" s="6">
        <v>43677</v>
      </c>
      <c r="N11" s="7">
        <v>18910</v>
      </c>
      <c r="O11" s="4" t="s">
        <v>13</v>
      </c>
      <c r="P11" s="4" t="s">
        <v>56</v>
      </c>
      <c r="Q11" s="47" t="s">
        <v>15</v>
      </c>
      <c r="R11" s="9">
        <v>43507</v>
      </c>
      <c r="S11" s="6">
        <v>43677</v>
      </c>
    </row>
    <row r="12" spans="1:20" s="2" customFormat="1" x14ac:dyDescent="0.2">
      <c r="A12" s="2">
        <v>3000091696</v>
      </c>
      <c r="B12" s="3" t="s">
        <v>57</v>
      </c>
      <c r="C12" s="3" t="str">
        <f>VLOOKUP(B12,'Contratti 2019'!A:I,1,0)</f>
        <v>Z6F2700D1A</v>
      </c>
      <c r="D12" s="42" t="s">
        <v>9</v>
      </c>
      <c r="E12" s="43">
        <v>80198650584</v>
      </c>
      <c r="F12" s="4" t="s">
        <v>58</v>
      </c>
      <c r="G12" s="44" t="s">
        <v>11</v>
      </c>
      <c r="H12" s="48" t="s">
        <v>59</v>
      </c>
      <c r="I12" s="48" t="s">
        <v>59</v>
      </c>
      <c r="J12" s="49">
        <v>14516191005</v>
      </c>
      <c r="K12" s="49">
        <v>14516191005</v>
      </c>
      <c r="L12" s="5">
        <v>4280</v>
      </c>
      <c r="M12" s="6">
        <v>43507</v>
      </c>
      <c r="N12" s="7">
        <f>L12*1.22</f>
        <v>5221.5999999999995</v>
      </c>
      <c r="O12" s="4" t="s">
        <v>13</v>
      </c>
      <c r="P12" s="4" t="s">
        <v>60</v>
      </c>
      <c r="Q12" s="47" t="s">
        <v>48</v>
      </c>
      <c r="R12" s="9">
        <v>43500</v>
      </c>
      <c r="S12" s="9">
        <v>43507</v>
      </c>
    </row>
    <row r="13" spans="1:20" s="2" customFormat="1" x14ac:dyDescent="0.2">
      <c r="A13" s="2">
        <v>3000091704</v>
      </c>
      <c r="B13" s="3" t="s">
        <v>61</v>
      </c>
      <c r="C13" s="3" t="str">
        <f>VLOOKUP(B13,'Contratti 2019'!A:I,1,0)</f>
        <v>ZD52714102</v>
      </c>
      <c r="D13" s="42" t="s">
        <v>9</v>
      </c>
      <c r="E13" s="43">
        <v>80198650584</v>
      </c>
      <c r="F13" s="4" t="s">
        <v>62</v>
      </c>
      <c r="G13" s="44" t="s">
        <v>11</v>
      </c>
      <c r="H13" s="48" t="s">
        <v>63</v>
      </c>
      <c r="I13" s="48" t="s">
        <v>63</v>
      </c>
      <c r="J13" s="49">
        <v>3556360174</v>
      </c>
      <c r="K13" s="49" t="s">
        <v>64</v>
      </c>
      <c r="L13" s="5">
        <v>360</v>
      </c>
      <c r="M13" s="6">
        <v>43507</v>
      </c>
      <c r="N13" s="7">
        <v>360</v>
      </c>
      <c r="O13" s="4" t="s">
        <v>13</v>
      </c>
      <c r="P13" s="4" t="s">
        <v>65</v>
      </c>
      <c r="Q13" s="47" t="s">
        <v>48</v>
      </c>
      <c r="R13" s="9">
        <v>43504</v>
      </c>
      <c r="S13" s="6">
        <v>43507</v>
      </c>
    </row>
    <row r="14" spans="1:20" s="2" customFormat="1" x14ac:dyDescent="0.2">
      <c r="A14" s="2">
        <v>3000091713</v>
      </c>
      <c r="B14" s="3" t="s">
        <v>66</v>
      </c>
      <c r="C14" s="3" t="str">
        <f>VLOOKUP(B14,'Contratti 2019'!A:I,1,0)</f>
        <v>Z712724650</v>
      </c>
      <c r="D14" s="42" t="s">
        <v>9</v>
      </c>
      <c r="E14" s="43">
        <v>80198650584</v>
      </c>
      <c r="F14" s="4" t="s">
        <v>67</v>
      </c>
      <c r="G14" s="44" t="s">
        <v>11</v>
      </c>
      <c r="H14" s="48" t="s">
        <v>68</v>
      </c>
      <c r="I14" s="48" t="s">
        <v>68</v>
      </c>
      <c r="J14" s="49" t="s">
        <v>69</v>
      </c>
      <c r="K14" s="10">
        <v>5119881216</v>
      </c>
      <c r="L14" s="5">
        <v>900</v>
      </c>
      <c r="M14" s="6">
        <v>43525</v>
      </c>
      <c r="N14" s="7">
        <v>1030.08</v>
      </c>
      <c r="O14" s="4" t="s">
        <v>70</v>
      </c>
      <c r="P14" s="4" t="s">
        <v>71</v>
      </c>
      <c r="Q14" s="47" t="s">
        <v>15</v>
      </c>
      <c r="R14" s="9">
        <v>43508</v>
      </c>
      <c r="S14" s="6">
        <v>43525</v>
      </c>
    </row>
    <row r="15" spans="1:20" s="2" customFormat="1" x14ac:dyDescent="0.2">
      <c r="A15" s="2">
        <v>3000091740</v>
      </c>
      <c r="B15" s="3" t="s">
        <v>72</v>
      </c>
      <c r="C15" s="3" t="str">
        <f>VLOOKUP(B15,'Contratti 2019'!A:I,1,0)</f>
        <v>Z27273888D</v>
      </c>
      <c r="D15" s="42" t="s">
        <v>9</v>
      </c>
      <c r="E15" s="43">
        <v>80198650584</v>
      </c>
      <c r="F15" s="56" t="s">
        <v>352</v>
      </c>
      <c r="G15" s="44" t="s">
        <v>11</v>
      </c>
      <c r="H15" s="48" t="s">
        <v>73</v>
      </c>
      <c r="I15" s="48" t="s">
        <v>73</v>
      </c>
      <c r="J15" s="49">
        <v>97378220582</v>
      </c>
      <c r="K15" s="10">
        <v>97378220582</v>
      </c>
      <c r="L15" s="5">
        <v>1900</v>
      </c>
      <c r="M15" s="6" t="s">
        <v>74</v>
      </c>
      <c r="N15" s="7">
        <v>1902</v>
      </c>
      <c r="O15" s="4" t="s">
        <v>70</v>
      </c>
      <c r="P15" s="4" t="s">
        <v>75</v>
      </c>
      <c r="Q15" s="47" t="s">
        <v>15</v>
      </c>
      <c r="R15" s="9">
        <v>43514</v>
      </c>
      <c r="S15" s="9" t="s">
        <v>74</v>
      </c>
    </row>
    <row r="16" spans="1:20" s="2" customFormat="1" x14ac:dyDescent="0.2">
      <c r="A16" s="2">
        <v>3000091743</v>
      </c>
      <c r="B16" s="3" t="s">
        <v>76</v>
      </c>
      <c r="C16" s="3" t="str">
        <f>VLOOKUP(B16,'Contratti 2019'!A:I,1,0)</f>
        <v>Z832743E39</v>
      </c>
      <c r="D16" s="42" t="s">
        <v>9</v>
      </c>
      <c r="E16" s="43">
        <v>80198650584</v>
      </c>
      <c r="F16" s="44" t="s">
        <v>77</v>
      </c>
      <c r="G16" s="44" t="s">
        <v>11</v>
      </c>
      <c r="H16" s="45" t="s">
        <v>78</v>
      </c>
      <c r="I16" s="45" t="s">
        <v>78</v>
      </c>
      <c r="J16" s="46">
        <v>8613401002</v>
      </c>
      <c r="K16" s="50">
        <v>8613401002</v>
      </c>
      <c r="L16" s="5">
        <v>4000</v>
      </c>
      <c r="M16" s="6">
        <v>43887</v>
      </c>
      <c r="N16" s="7">
        <v>4160</v>
      </c>
      <c r="O16" s="4" t="s">
        <v>13</v>
      </c>
      <c r="P16" s="4" t="s">
        <v>79</v>
      </c>
      <c r="Q16" s="47" t="s">
        <v>15</v>
      </c>
      <c r="R16" s="9">
        <v>43517</v>
      </c>
      <c r="S16" s="9">
        <v>43887</v>
      </c>
    </row>
    <row r="17" spans="1:20" s="2" customFormat="1" x14ac:dyDescent="0.2">
      <c r="A17" s="2">
        <v>3000091744</v>
      </c>
      <c r="B17" s="3" t="s">
        <v>80</v>
      </c>
      <c r="C17" s="3" t="str">
        <f>VLOOKUP(B17,'Contratti 2019'!A:I,1,0)</f>
        <v>ZF82744153</v>
      </c>
      <c r="D17" s="42" t="s">
        <v>9</v>
      </c>
      <c r="E17" s="43">
        <v>80198650584</v>
      </c>
      <c r="F17" s="4" t="s">
        <v>81</v>
      </c>
      <c r="G17" s="44" t="s">
        <v>11</v>
      </c>
      <c r="H17" s="48" t="s">
        <v>82</v>
      </c>
      <c r="I17" s="48" t="s">
        <v>82</v>
      </c>
      <c r="J17" s="55" t="s">
        <v>83</v>
      </c>
      <c r="K17" s="55" t="s">
        <v>83</v>
      </c>
      <c r="L17" s="5">
        <v>450</v>
      </c>
      <c r="M17" s="6">
        <v>43565</v>
      </c>
      <c r="N17" s="7">
        <f>L17*1.22</f>
        <v>549</v>
      </c>
      <c r="O17" s="4" t="s">
        <v>13</v>
      </c>
      <c r="P17" s="4" t="s">
        <v>84</v>
      </c>
      <c r="Q17" s="47" t="s">
        <v>15</v>
      </c>
      <c r="R17" s="9">
        <v>43517</v>
      </c>
      <c r="S17" s="9">
        <v>43565</v>
      </c>
    </row>
    <row r="18" spans="1:20" s="2" customFormat="1" x14ac:dyDescent="0.2">
      <c r="A18" s="2">
        <v>3000091745</v>
      </c>
      <c r="B18" s="3" t="s">
        <v>85</v>
      </c>
      <c r="C18" s="3" t="str">
        <f>VLOOKUP(B18,'Contratti 2019'!A:I,1,0)</f>
        <v>ZF5274417F</v>
      </c>
      <c r="D18" s="42" t="s">
        <v>9</v>
      </c>
      <c r="E18" s="43">
        <v>80198650584</v>
      </c>
      <c r="F18" s="4" t="s">
        <v>86</v>
      </c>
      <c r="G18" s="44" t="s">
        <v>11</v>
      </c>
      <c r="H18" s="48" t="s">
        <v>87</v>
      </c>
      <c r="I18" s="48" t="s">
        <v>87</v>
      </c>
      <c r="J18" s="55" t="s">
        <v>88</v>
      </c>
      <c r="K18" s="55" t="s">
        <v>88</v>
      </c>
      <c r="L18" s="5">
        <v>1600</v>
      </c>
      <c r="M18" s="6">
        <v>43565</v>
      </c>
      <c r="N18" s="7">
        <f>L18*1.22</f>
        <v>1952</v>
      </c>
      <c r="O18" s="4" t="s">
        <v>13</v>
      </c>
      <c r="P18" s="4" t="s">
        <v>89</v>
      </c>
      <c r="Q18" s="47" t="s">
        <v>15</v>
      </c>
      <c r="R18" s="9">
        <v>43517</v>
      </c>
      <c r="S18" s="9">
        <v>43565</v>
      </c>
    </row>
    <row r="19" spans="1:20" s="2" customFormat="1" ht="25.5" x14ac:dyDescent="0.2">
      <c r="A19" s="2">
        <v>3000091746</v>
      </c>
      <c r="B19" s="3" t="s">
        <v>90</v>
      </c>
      <c r="C19" s="3" t="str">
        <f>VLOOKUP(B19,'Contratti 2019'!A:I,1,0)</f>
        <v>Z8C27441A1</v>
      </c>
      <c r="D19" s="42" t="s">
        <v>9</v>
      </c>
      <c r="E19" s="43">
        <v>80198650584</v>
      </c>
      <c r="F19" s="4" t="s">
        <v>91</v>
      </c>
      <c r="G19" s="44" t="s">
        <v>11</v>
      </c>
      <c r="H19" s="48" t="s">
        <v>92</v>
      </c>
      <c r="I19" s="48" t="s">
        <v>92</v>
      </c>
      <c r="J19" s="55" t="s">
        <v>93</v>
      </c>
      <c r="K19" s="55" t="s">
        <v>93</v>
      </c>
      <c r="L19" s="5">
        <f>5160+1290</f>
        <v>6450</v>
      </c>
      <c r="M19" s="6">
        <v>43565</v>
      </c>
      <c r="N19" s="7">
        <f>L19*1.1</f>
        <v>7095.0000000000009</v>
      </c>
      <c r="O19" s="4" t="s">
        <v>13</v>
      </c>
      <c r="P19" s="8" t="s">
        <v>94</v>
      </c>
      <c r="Q19" s="47" t="s">
        <v>15</v>
      </c>
      <c r="R19" s="9">
        <v>43517</v>
      </c>
      <c r="S19" s="9">
        <v>43565</v>
      </c>
    </row>
    <row r="20" spans="1:20" s="2" customFormat="1" x14ac:dyDescent="0.2">
      <c r="A20" s="2">
        <v>3000091747</v>
      </c>
      <c r="B20" s="3" t="s">
        <v>95</v>
      </c>
      <c r="C20" s="3" t="str">
        <f>VLOOKUP(B20,'Contratti 2019'!A:I,1,0)</f>
        <v>ZB527441E5</v>
      </c>
      <c r="D20" s="42" t="s">
        <v>9</v>
      </c>
      <c r="E20" s="43">
        <v>80198650584</v>
      </c>
      <c r="F20" s="4" t="s">
        <v>96</v>
      </c>
      <c r="G20" s="44" t="s">
        <v>11</v>
      </c>
      <c r="H20" s="48" t="s">
        <v>97</v>
      </c>
      <c r="I20" s="48" t="s">
        <v>97</v>
      </c>
      <c r="J20" s="49">
        <v>10209790152</v>
      </c>
      <c r="K20" s="49">
        <v>10209790152</v>
      </c>
      <c r="L20" s="5">
        <v>4200</v>
      </c>
      <c r="M20" s="6">
        <v>43889</v>
      </c>
      <c r="N20" s="7">
        <v>4367.88</v>
      </c>
      <c r="O20" s="4" t="s">
        <v>13</v>
      </c>
      <c r="P20" s="4" t="s">
        <v>98</v>
      </c>
      <c r="Q20" s="47" t="s">
        <v>15</v>
      </c>
      <c r="R20" s="9">
        <v>43517</v>
      </c>
      <c r="S20" s="9">
        <v>43889</v>
      </c>
    </row>
    <row r="21" spans="1:20" s="2" customFormat="1" x14ac:dyDescent="0.2">
      <c r="A21" s="2">
        <v>3000091751</v>
      </c>
      <c r="B21" s="3" t="s">
        <v>99</v>
      </c>
      <c r="C21" s="3" t="str">
        <f>VLOOKUP(B21,'Contratti 2019'!A:I,1,0)</f>
        <v>Z38274767C</v>
      </c>
      <c r="D21" s="42" t="s">
        <v>9</v>
      </c>
      <c r="E21" s="43">
        <v>80198650584</v>
      </c>
      <c r="F21" s="4" t="s">
        <v>100</v>
      </c>
      <c r="G21" s="44" t="s">
        <v>11</v>
      </c>
      <c r="H21" s="11" t="s">
        <v>101</v>
      </c>
      <c r="I21" s="11" t="s">
        <v>101</v>
      </c>
      <c r="J21" s="49">
        <v>9147251004</v>
      </c>
      <c r="K21" s="49">
        <v>9147251004</v>
      </c>
      <c r="L21" s="5">
        <v>2746.95</v>
      </c>
      <c r="M21" s="6">
        <v>43523</v>
      </c>
      <c r="N21" s="7">
        <v>3367.28</v>
      </c>
      <c r="O21" s="4" t="s">
        <v>13</v>
      </c>
      <c r="P21" s="4" t="s">
        <v>102</v>
      </c>
      <c r="Q21" s="47" t="s">
        <v>15</v>
      </c>
      <c r="R21" s="9">
        <v>43518</v>
      </c>
      <c r="S21" s="6">
        <v>43523</v>
      </c>
    </row>
    <row r="22" spans="1:20" s="2" customFormat="1" x14ac:dyDescent="0.2">
      <c r="A22" s="2">
        <v>3000092276</v>
      </c>
      <c r="B22" s="3" t="s">
        <v>353</v>
      </c>
      <c r="C22" s="3" t="str">
        <f>VLOOKUP(B22,'Contratti 2019'!A:I,1,0)</f>
        <v>786031484E</v>
      </c>
      <c r="D22" s="42" t="s">
        <v>9</v>
      </c>
      <c r="E22" s="43">
        <v>80198650584</v>
      </c>
      <c r="F22" s="4" t="s">
        <v>354</v>
      </c>
      <c r="G22" s="44" t="s">
        <v>355</v>
      </c>
      <c r="H22" s="48" t="s">
        <v>103</v>
      </c>
      <c r="I22" s="48" t="s">
        <v>103</v>
      </c>
      <c r="J22" s="12">
        <v>10304670150</v>
      </c>
      <c r="K22" s="12">
        <v>10304670150</v>
      </c>
      <c r="L22" s="5">
        <v>99000</v>
      </c>
      <c r="M22" s="9">
        <v>44012</v>
      </c>
      <c r="N22" s="7">
        <v>58560</v>
      </c>
      <c r="O22" s="4" t="s">
        <v>34</v>
      </c>
      <c r="P22" s="4" t="s">
        <v>356</v>
      </c>
      <c r="Q22" s="47" t="s">
        <v>15</v>
      </c>
      <c r="R22" s="9">
        <v>43647</v>
      </c>
      <c r="S22" s="9">
        <v>44012</v>
      </c>
    </row>
    <row r="23" spans="1:20" s="2" customFormat="1" x14ac:dyDescent="0.2">
      <c r="A23" s="2">
        <v>3000092435</v>
      </c>
      <c r="B23" s="3" t="s">
        <v>104</v>
      </c>
      <c r="C23" s="3" t="str">
        <f>VLOOKUP(B23,'Contratti 2019'!A:I,1,0)</f>
        <v>ZBA2760E1A</v>
      </c>
      <c r="D23" s="42" t="s">
        <v>9</v>
      </c>
      <c r="E23" s="43">
        <v>80198650584</v>
      </c>
      <c r="F23" s="4" t="s">
        <v>577</v>
      </c>
      <c r="G23" s="44" t="s">
        <v>11</v>
      </c>
      <c r="H23" s="48" t="s">
        <v>106</v>
      </c>
      <c r="I23" s="48" t="s">
        <v>106</v>
      </c>
      <c r="J23" s="49">
        <v>7760571005</v>
      </c>
      <c r="K23" s="10">
        <v>7760571005</v>
      </c>
      <c r="L23" s="5">
        <v>1814.78</v>
      </c>
      <c r="M23" s="6">
        <v>43465</v>
      </c>
      <c r="N23" s="7">
        <v>2230.88</v>
      </c>
      <c r="O23" s="4" t="s">
        <v>13</v>
      </c>
      <c r="P23" s="4" t="s">
        <v>107</v>
      </c>
      <c r="Q23" s="47" t="s">
        <v>15</v>
      </c>
      <c r="R23" s="9">
        <v>43528</v>
      </c>
      <c r="S23" s="6">
        <v>43465</v>
      </c>
    </row>
    <row r="24" spans="1:20" s="2" customFormat="1" x14ac:dyDescent="0.2">
      <c r="A24" s="2">
        <v>3000092350</v>
      </c>
      <c r="B24" s="3" t="s">
        <v>108</v>
      </c>
      <c r="C24" s="3" t="str">
        <f>VLOOKUP(B24,'Contratti 2019'!A:I,1,0)</f>
        <v>ZD3276587E</v>
      </c>
      <c r="D24" s="42" t="s">
        <v>9</v>
      </c>
      <c r="E24" s="43">
        <v>80198650584</v>
      </c>
      <c r="F24" s="4" t="s">
        <v>109</v>
      </c>
      <c r="G24" s="44" t="s">
        <v>11</v>
      </c>
      <c r="H24" s="45" t="s">
        <v>110</v>
      </c>
      <c r="I24" s="45" t="s">
        <v>110</v>
      </c>
      <c r="J24" s="46">
        <v>11885141009</v>
      </c>
      <c r="K24" s="50">
        <v>11885141009</v>
      </c>
      <c r="L24" s="5">
        <v>1700</v>
      </c>
      <c r="M24" s="6">
        <v>43546</v>
      </c>
      <c r="N24" s="7">
        <f>L24*1.22</f>
        <v>2074</v>
      </c>
      <c r="O24" s="4" t="s">
        <v>13</v>
      </c>
      <c r="P24" s="4" t="s">
        <v>111</v>
      </c>
      <c r="Q24" s="47" t="s">
        <v>15</v>
      </c>
      <c r="R24" s="9">
        <v>43528</v>
      </c>
      <c r="S24" s="6">
        <v>43546</v>
      </c>
    </row>
    <row r="25" spans="1:20" s="2" customFormat="1" x14ac:dyDescent="0.2">
      <c r="A25" s="2">
        <v>3000092361</v>
      </c>
      <c r="B25" s="3" t="s">
        <v>112</v>
      </c>
      <c r="C25" s="3" t="str">
        <f>VLOOKUP(B25,'Contratti 2019'!A:I,1,0)</f>
        <v>Z4D276ADF4</v>
      </c>
      <c r="D25" s="42" t="s">
        <v>9</v>
      </c>
      <c r="E25" s="43">
        <v>80198650584</v>
      </c>
      <c r="F25" s="4" t="s">
        <v>113</v>
      </c>
      <c r="G25" s="44" t="s">
        <v>11</v>
      </c>
      <c r="H25" s="48" t="s">
        <v>68</v>
      </c>
      <c r="I25" s="48" t="s">
        <v>68</v>
      </c>
      <c r="J25" s="49" t="s">
        <v>69</v>
      </c>
      <c r="K25" s="10">
        <v>5119881216</v>
      </c>
      <c r="L25" s="5">
        <v>1250</v>
      </c>
      <c r="M25" s="6">
        <v>43537</v>
      </c>
      <c r="N25" s="7">
        <v>1250</v>
      </c>
      <c r="O25" s="4" t="s">
        <v>13</v>
      </c>
      <c r="P25" s="4" t="s">
        <v>114</v>
      </c>
      <c r="Q25" s="47" t="s">
        <v>15</v>
      </c>
      <c r="R25" s="9">
        <v>43528</v>
      </c>
      <c r="S25" s="6">
        <v>43537</v>
      </c>
    </row>
    <row r="26" spans="1:20" s="2" customFormat="1" x14ac:dyDescent="0.2">
      <c r="A26" s="2">
        <v>3000092362</v>
      </c>
      <c r="B26" s="3" t="s">
        <v>115</v>
      </c>
      <c r="C26" s="3" t="str">
        <f>VLOOKUP(B26,'Contratti 2019'!A:I,1,0)</f>
        <v>Z05276AE28</v>
      </c>
      <c r="D26" s="42" t="s">
        <v>9</v>
      </c>
      <c r="E26" s="43">
        <v>80198650584</v>
      </c>
      <c r="F26" s="4" t="s">
        <v>113</v>
      </c>
      <c r="G26" s="44" t="s">
        <v>11</v>
      </c>
      <c r="H26" s="48" t="s">
        <v>116</v>
      </c>
      <c r="I26" s="48" t="s">
        <v>116</v>
      </c>
      <c r="J26" s="49">
        <v>13268281006</v>
      </c>
      <c r="K26" s="49">
        <v>13268281006</v>
      </c>
      <c r="L26" s="5">
        <v>1250</v>
      </c>
      <c r="M26" s="6">
        <v>43538</v>
      </c>
      <c r="N26" s="7">
        <v>1250</v>
      </c>
      <c r="O26" s="4" t="s">
        <v>13</v>
      </c>
      <c r="P26" s="4" t="s">
        <v>117</v>
      </c>
      <c r="Q26" s="47" t="s">
        <v>15</v>
      </c>
      <c r="R26" s="9">
        <v>43528</v>
      </c>
      <c r="S26" s="6">
        <v>43538</v>
      </c>
    </row>
    <row r="27" spans="1:20" s="2" customFormat="1" ht="25.5" x14ac:dyDescent="0.2">
      <c r="A27" s="2">
        <v>3000092371</v>
      </c>
      <c r="B27" s="3" t="s">
        <v>118</v>
      </c>
      <c r="C27" s="3" t="str">
        <f>VLOOKUP(B27,'Contratti 2019'!A:I,1,0)</f>
        <v>ZE3276C9A3</v>
      </c>
      <c r="D27" s="42" t="s">
        <v>9</v>
      </c>
      <c r="E27" s="43">
        <v>80198650584</v>
      </c>
      <c r="F27" s="4" t="s">
        <v>119</v>
      </c>
      <c r="G27" s="44" t="s">
        <v>11</v>
      </c>
      <c r="H27" s="57" t="s">
        <v>120</v>
      </c>
      <c r="I27" s="57" t="s">
        <v>120</v>
      </c>
      <c r="J27" s="46">
        <v>10274101004</v>
      </c>
      <c r="K27" s="46">
        <v>10274101004</v>
      </c>
      <c r="L27" s="5">
        <f>3567.68+1870</f>
        <v>5437.68</v>
      </c>
      <c r="M27" s="6">
        <v>43555</v>
      </c>
      <c r="N27" s="7">
        <f>L27*1.22</f>
        <v>6633.9696000000004</v>
      </c>
      <c r="O27" s="4" t="s">
        <v>13</v>
      </c>
      <c r="P27" s="8" t="s">
        <v>121</v>
      </c>
      <c r="Q27" s="47" t="s">
        <v>15</v>
      </c>
      <c r="R27" s="9">
        <v>43466</v>
      </c>
      <c r="S27" s="6">
        <v>43555</v>
      </c>
    </row>
    <row r="28" spans="1:20" s="2" customFormat="1" x14ac:dyDescent="0.2">
      <c r="A28" s="2">
        <v>3000092372</v>
      </c>
      <c r="B28" s="3" t="s">
        <v>122</v>
      </c>
      <c r="C28" s="3" t="str">
        <f>VLOOKUP(B28,'Contratti 2019'!A:I,1,0)</f>
        <v>ZA5278A90B</v>
      </c>
      <c r="D28" s="42" t="s">
        <v>9</v>
      </c>
      <c r="E28" s="43">
        <v>80198650584</v>
      </c>
      <c r="F28" s="4" t="s">
        <v>123</v>
      </c>
      <c r="G28" s="44" t="s">
        <v>11</v>
      </c>
      <c r="H28" s="48" t="s">
        <v>124</v>
      </c>
      <c r="I28" s="48" t="s">
        <v>124</v>
      </c>
      <c r="J28" s="55" t="s">
        <v>125</v>
      </c>
      <c r="K28" s="55" t="s">
        <v>125</v>
      </c>
      <c r="L28" s="5">
        <v>15498.36</v>
      </c>
      <c r="M28" s="6">
        <v>43646</v>
      </c>
      <c r="N28" s="7">
        <f>L28*0.122</f>
        <v>1890.7999199999999</v>
      </c>
      <c r="O28" s="4" t="s">
        <v>13</v>
      </c>
      <c r="P28" s="4" t="s">
        <v>126</v>
      </c>
      <c r="Q28" s="47" t="s">
        <v>48</v>
      </c>
      <c r="R28" s="9">
        <v>43531</v>
      </c>
      <c r="S28" s="6">
        <v>43646</v>
      </c>
      <c r="T28" s="2" t="s">
        <v>351</v>
      </c>
    </row>
    <row r="29" spans="1:20" s="2" customFormat="1" x14ac:dyDescent="0.2">
      <c r="A29" s="58">
        <v>3000092374</v>
      </c>
      <c r="B29" s="3" t="s">
        <v>127</v>
      </c>
      <c r="C29" s="3" t="str">
        <f>VLOOKUP(B29,'Contratti 2019'!A:I,1,0)</f>
        <v>ZCB27901B9</v>
      </c>
      <c r="D29" s="42" t="s">
        <v>9</v>
      </c>
      <c r="E29" s="43">
        <v>80198650584</v>
      </c>
      <c r="F29" s="59" t="s">
        <v>128</v>
      </c>
      <c r="G29" s="44" t="s">
        <v>11</v>
      </c>
      <c r="H29" s="4" t="s">
        <v>129</v>
      </c>
      <c r="I29" s="4" t="s">
        <v>129</v>
      </c>
      <c r="J29" s="12">
        <v>2760970042</v>
      </c>
      <c r="K29" s="12">
        <v>2760970042</v>
      </c>
      <c r="L29" s="5">
        <v>28500</v>
      </c>
      <c r="M29" s="6">
        <v>44104</v>
      </c>
      <c r="N29" s="7">
        <f>L29*1.22</f>
        <v>34770</v>
      </c>
      <c r="O29" s="4" t="s">
        <v>70</v>
      </c>
      <c r="P29" s="4" t="s">
        <v>130</v>
      </c>
      <c r="Q29" s="47" t="s">
        <v>48</v>
      </c>
      <c r="R29" s="9">
        <v>43532</v>
      </c>
      <c r="S29" s="9">
        <v>44104</v>
      </c>
      <c r="T29" s="2" t="s">
        <v>351</v>
      </c>
    </row>
    <row r="30" spans="1:20" s="2" customFormat="1" x14ac:dyDescent="0.2">
      <c r="A30" s="2">
        <v>3000092458</v>
      </c>
      <c r="B30" s="3" t="s">
        <v>131</v>
      </c>
      <c r="C30" s="3" t="str">
        <f>VLOOKUP(B30,'Contratti 2019'!A:I,1,0)</f>
        <v>Z6F278CD79</v>
      </c>
      <c r="D30" s="42" t="s">
        <v>9</v>
      </c>
      <c r="E30" s="43">
        <v>80198650584</v>
      </c>
      <c r="F30" s="4" t="s">
        <v>132</v>
      </c>
      <c r="G30" s="44" t="s">
        <v>11</v>
      </c>
      <c r="H30" s="44" t="s">
        <v>133</v>
      </c>
      <c r="I30" s="44" t="s">
        <v>133</v>
      </c>
      <c r="J30" s="60">
        <v>953260627</v>
      </c>
      <c r="K30" s="50">
        <v>966000705</v>
      </c>
      <c r="L30" s="5">
        <v>3850</v>
      </c>
      <c r="M30" s="6">
        <v>43616</v>
      </c>
      <c r="N30" s="7">
        <v>4697</v>
      </c>
      <c r="O30" s="4" t="s">
        <v>13</v>
      </c>
      <c r="P30" s="4" t="s">
        <v>134</v>
      </c>
      <c r="Q30" s="47" t="s">
        <v>15</v>
      </c>
      <c r="R30" s="9">
        <v>43537</v>
      </c>
      <c r="S30" s="9">
        <v>43616</v>
      </c>
    </row>
    <row r="31" spans="1:20" s="2" customFormat="1" x14ac:dyDescent="0.2">
      <c r="A31" s="2">
        <v>3000093950</v>
      </c>
      <c r="B31" s="3" t="s">
        <v>135</v>
      </c>
      <c r="C31" s="3" t="str">
        <f>VLOOKUP(B31,'Contratti 2019'!A:I,1,0)</f>
        <v>Z3727A5F14</v>
      </c>
      <c r="D31" s="42" t="s">
        <v>9</v>
      </c>
      <c r="E31" s="43">
        <v>80198650584</v>
      </c>
      <c r="F31" s="4" t="s">
        <v>136</v>
      </c>
      <c r="G31" s="44" t="s">
        <v>11</v>
      </c>
      <c r="H31" s="4" t="s">
        <v>137</v>
      </c>
      <c r="I31" s="4" t="s">
        <v>137</v>
      </c>
      <c r="J31" s="12">
        <v>80187110582</v>
      </c>
      <c r="K31" s="12">
        <v>80187110582</v>
      </c>
      <c r="L31" s="5">
        <v>1776</v>
      </c>
      <c r="M31" s="9">
        <v>43616</v>
      </c>
      <c r="N31" s="5">
        <v>1776</v>
      </c>
      <c r="O31" s="4" t="s">
        <v>13</v>
      </c>
      <c r="P31" s="4" t="s">
        <v>138</v>
      </c>
      <c r="Q31" s="47" t="s">
        <v>15</v>
      </c>
      <c r="R31" s="9">
        <v>43542</v>
      </c>
      <c r="S31" s="9">
        <v>43616</v>
      </c>
    </row>
    <row r="32" spans="1:20" s="2" customFormat="1" x14ac:dyDescent="0.2">
      <c r="A32" s="2">
        <v>3000093951</v>
      </c>
      <c r="B32" s="3" t="s">
        <v>139</v>
      </c>
      <c r="C32" s="3" t="str">
        <f>VLOOKUP(B32,'Contratti 2019'!A:I,1,0)</f>
        <v>ZD327A05BE</v>
      </c>
      <c r="D32" s="42" t="s">
        <v>9</v>
      </c>
      <c r="E32" s="43">
        <v>80198650584</v>
      </c>
      <c r="F32" s="4" t="s">
        <v>140</v>
      </c>
      <c r="G32" s="44" t="s">
        <v>11</v>
      </c>
      <c r="H32" s="4" t="s">
        <v>141</v>
      </c>
      <c r="I32" s="4" t="s">
        <v>141</v>
      </c>
      <c r="J32" s="12">
        <v>5030801004</v>
      </c>
      <c r="K32" s="12">
        <v>5030801004</v>
      </c>
      <c r="L32" s="5">
        <v>1200</v>
      </c>
      <c r="M32" s="6">
        <v>43646</v>
      </c>
      <c r="N32" s="7">
        <v>402.6</v>
      </c>
      <c r="O32" s="4" t="s">
        <v>13</v>
      </c>
      <c r="P32" s="4" t="s">
        <v>142</v>
      </c>
      <c r="Q32" s="47" t="s">
        <v>15</v>
      </c>
      <c r="R32" s="9">
        <v>43542</v>
      </c>
      <c r="S32" s="6">
        <v>43646</v>
      </c>
    </row>
    <row r="33" spans="1:20" s="2" customFormat="1" ht="15.75" customHeight="1" x14ac:dyDescent="0.2">
      <c r="A33" s="61">
        <v>3000093975</v>
      </c>
      <c r="B33" s="62" t="s">
        <v>143</v>
      </c>
      <c r="C33" s="3" t="str">
        <f>VLOOKUP(B33,'Contratti 2019'!A:I,1,0)</f>
        <v>ZA927A6B2D</v>
      </c>
      <c r="D33" s="42" t="s">
        <v>9</v>
      </c>
      <c r="E33" s="43">
        <v>80198650584</v>
      </c>
      <c r="F33" s="4" t="s">
        <v>144</v>
      </c>
      <c r="G33" s="44" t="s">
        <v>11</v>
      </c>
      <c r="H33" s="44" t="s">
        <v>145</v>
      </c>
      <c r="I33" s="44" t="s">
        <v>145</v>
      </c>
      <c r="J33" s="60">
        <v>3592311009</v>
      </c>
      <c r="K33" s="60">
        <v>3592311009</v>
      </c>
      <c r="L33" s="5">
        <v>550</v>
      </c>
      <c r="M33" s="9">
        <v>43570</v>
      </c>
      <c r="N33" s="7">
        <v>671</v>
      </c>
      <c r="O33" s="4" t="s">
        <v>13</v>
      </c>
      <c r="P33" s="4" t="s">
        <v>146</v>
      </c>
      <c r="Q33" s="47" t="s">
        <v>15</v>
      </c>
      <c r="R33" s="9">
        <v>43544</v>
      </c>
      <c r="S33" s="9">
        <v>43570</v>
      </c>
    </row>
    <row r="34" spans="1:20" s="2" customFormat="1" x14ac:dyDescent="0.2">
      <c r="A34" s="2">
        <v>3000093976</v>
      </c>
      <c r="B34" s="3" t="s">
        <v>147</v>
      </c>
      <c r="C34" s="3" t="str">
        <f>VLOOKUP(B34,'Contratti 2019'!A:I,1,0)</f>
        <v xml:space="preserve"> Z1027A6D14</v>
      </c>
      <c r="D34" s="42" t="s">
        <v>9</v>
      </c>
      <c r="E34" s="43">
        <v>80198650584</v>
      </c>
      <c r="F34" s="4" t="s">
        <v>148</v>
      </c>
      <c r="G34" s="44" t="s">
        <v>11</v>
      </c>
      <c r="H34" s="44" t="s">
        <v>149</v>
      </c>
      <c r="I34" s="44" t="s">
        <v>149</v>
      </c>
      <c r="J34" s="60" t="s">
        <v>150</v>
      </c>
      <c r="K34" s="50">
        <v>11319141005</v>
      </c>
      <c r="L34" s="5">
        <v>1000</v>
      </c>
      <c r="M34" s="9">
        <v>43570</v>
      </c>
      <c r="N34" s="7">
        <v>1000</v>
      </c>
      <c r="O34" s="4" t="s">
        <v>13</v>
      </c>
      <c r="P34" s="4" t="s">
        <v>151</v>
      </c>
      <c r="Q34" s="47" t="s">
        <v>15</v>
      </c>
      <c r="R34" s="9">
        <v>43544</v>
      </c>
      <c r="S34" s="9">
        <v>43570</v>
      </c>
    </row>
    <row r="35" spans="1:20" s="2" customFormat="1" x14ac:dyDescent="0.2">
      <c r="A35" s="2">
        <v>3000093996</v>
      </c>
      <c r="B35" s="3" t="s">
        <v>152</v>
      </c>
      <c r="C35" s="3" t="str">
        <f>VLOOKUP(B35,'Contratti 2019'!A:I,1,0)</f>
        <v>Z8E27C7364</v>
      </c>
      <c r="D35" s="42" t="s">
        <v>9</v>
      </c>
      <c r="E35" s="43">
        <v>80198650584</v>
      </c>
      <c r="F35" s="4" t="s">
        <v>153</v>
      </c>
      <c r="G35" s="44" t="s">
        <v>11</v>
      </c>
      <c r="H35" s="4" t="s">
        <v>154</v>
      </c>
      <c r="I35" s="4" t="s">
        <v>154</v>
      </c>
      <c r="J35" s="12">
        <v>2487960201</v>
      </c>
      <c r="K35" s="12">
        <v>2487960201</v>
      </c>
      <c r="L35" s="5">
        <v>6300</v>
      </c>
      <c r="M35" s="6">
        <v>43830</v>
      </c>
      <c r="N35" s="5">
        <v>6300</v>
      </c>
      <c r="O35" s="4" t="s">
        <v>70</v>
      </c>
      <c r="P35" s="4" t="s">
        <v>155</v>
      </c>
      <c r="Q35" s="47" t="s">
        <v>15</v>
      </c>
      <c r="R35" s="9">
        <v>43546</v>
      </c>
      <c r="S35" s="6">
        <v>43830</v>
      </c>
    </row>
    <row r="36" spans="1:20" s="2" customFormat="1" x14ac:dyDescent="0.2">
      <c r="A36" s="2">
        <v>3000093997</v>
      </c>
      <c r="B36" s="3" t="s">
        <v>156</v>
      </c>
      <c r="C36" s="3" t="str">
        <f>VLOOKUP(B36,'Contratti 2019'!A:I,1,0)</f>
        <v>Z2427C7341</v>
      </c>
      <c r="D36" s="42" t="s">
        <v>9</v>
      </c>
      <c r="E36" s="43">
        <v>80198650584</v>
      </c>
      <c r="F36" s="4" t="s">
        <v>157</v>
      </c>
      <c r="G36" s="44" t="s">
        <v>11</v>
      </c>
      <c r="H36" s="4" t="s">
        <v>158</v>
      </c>
      <c r="I36" s="4" t="s">
        <v>158</v>
      </c>
      <c r="J36" s="13" t="s">
        <v>159</v>
      </c>
      <c r="K36" s="13" t="s">
        <v>159</v>
      </c>
      <c r="L36" s="5">
        <v>1500</v>
      </c>
      <c r="M36" s="6">
        <v>43830</v>
      </c>
      <c r="N36" s="5">
        <v>1500</v>
      </c>
      <c r="O36" s="4" t="s">
        <v>70</v>
      </c>
      <c r="P36" s="4" t="s">
        <v>160</v>
      </c>
      <c r="Q36" s="47" t="s">
        <v>15</v>
      </c>
      <c r="R36" s="9">
        <v>43546</v>
      </c>
      <c r="S36" s="6">
        <v>43830</v>
      </c>
    </row>
    <row r="37" spans="1:20" s="2" customFormat="1" x14ac:dyDescent="0.2">
      <c r="A37" s="2">
        <v>3000094023</v>
      </c>
      <c r="B37" s="3" t="s">
        <v>161</v>
      </c>
      <c r="C37" s="3" t="str">
        <f>VLOOKUP(B37,'Contratti 2019'!A:I,1,0)</f>
        <v>Z8B27C7390</v>
      </c>
      <c r="D37" s="42" t="s">
        <v>9</v>
      </c>
      <c r="E37" s="43">
        <v>80198650584</v>
      </c>
      <c r="F37" s="4" t="s">
        <v>162</v>
      </c>
      <c r="G37" s="44" t="s">
        <v>11</v>
      </c>
      <c r="H37" s="4" t="s">
        <v>163</v>
      </c>
      <c r="I37" s="4" t="s">
        <v>163</v>
      </c>
      <c r="J37" s="13" t="s">
        <v>164</v>
      </c>
      <c r="K37" s="13" t="s">
        <v>164</v>
      </c>
      <c r="L37" s="5">
        <v>340</v>
      </c>
      <c r="M37" s="9">
        <v>43830</v>
      </c>
      <c r="N37" s="7">
        <v>340</v>
      </c>
      <c r="O37" s="4" t="s">
        <v>70</v>
      </c>
      <c r="P37" s="4" t="s">
        <v>165</v>
      </c>
      <c r="Q37" s="47" t="s">
        <v>15</v>
      </c>
      <c r="R37" s="9">
        <v>43550</v>
      </c>
      <c r="S37" s="9">
        <v>43830</v>
      </c>
    </row>
    <row r="38" spans="1:20" s="2" customFormat="1" hidden="1" x14ac:dyDescent="0.2">
      <c r="A38" s="63"/>
      <c r="B38" s="64" t="s">
        <v>357</v>
      </c>
      <c r="C38" s="3" t="e">
        <f>VLOOKUP(B38,'Contratti 2019'!A:I,1,0)</f>
        <v>#N/A</v>
      </c>
      <c r="D38" s="65" t="s">
        <v>358</v>
      </c>
      <c r="E38" s="66"/>
      <c r="F38" s="65" t="s">
        <v>359</v>
      </c>
      <c r="G38" s="65"/>
      <c r="H38" s="65"/>
      <c r="I38" s="65"/>
      <c r="J38" s="67"/>
      <c r="K38" s="67"/>
      <c r="L38" s="68"/>
      <c r="M38" s="69"/>
      <c r="N38" s="70"/>
      <c r="O38" s="65"/>
      <c r="P38" s="65"/>
      <c r="Q38" s="71"/>
      <c r="R38" s="71"/>
      <c r="S38" s="71"/>
    </row>
    <row r="39" spans="1:20" s="2" customFormat="1" x14ac:dyDescent="0.2">
      <c r="A39" s="2">
        <v>3000094025</v>
      </c>
      <c r="B39" s="3" t="s">
        <v>166</v>
      </c>
      <c r="C39" s="3" t="str">
        <f>VLOOKUP(B39,'Contratti 2019'!A:I,1,0)</f>
        <v>Z4927BCFAF</v>
      </c>
      <c r="D39" s="42" t="s">
        <v>9</v>
      </c>
      <c r="E39" s="43">
        <v>80198650584</v>
      </c>
      <c r="F39" s="4" t="s">
        <v>167</v>
      </c>
      <c r="G39" s="44" t="s">
        <v>11</v>
      </c>
      <c r="H39" s="4" t="s">
        <v>168</v>
      </c>
      <c r="I39" s="4" t="s">
        <v>168</v>
      </c>
      <c r="J39" s="12">
        <v>5990230012</v>
      </c>
      <c r="K39" s="10" t="s">
        <v>169</v>
      </c>
      <c r="L39" s="5">
        <v>4000</v>
      </c>
      <c r="M39" s="6">
        <v>43565</v>
      </c>
      <c r="N39" s="7">
        <f>L39*1.22</f>
        <v>4880</v>
      </c>
      <c r="O39" s="4" t="s">
        <v>13</v>
      </c>
      <c r="P39" s="4" t="s">
        <v>170</v>
      </c>
      <c r="Q39" s="47" t="s">
        <v>15</v>
      </c>
      <c r="R39" s="9">
        <v>43550</v>
      </c>
      <c r="S39" s="6">
        <v>43565</v>
      </c>
    </row>
    <row r="40" spans="1:20" s="2" customFormat="1" x14ac:dyDescent="0.2">
      <c r="A40" s="2">
        <v>3000094029</v>
      </c>
      <c r="B40" s="3" t="s">
        <v>171</v>
      </c>
      <c r="C40" s="3" t="str">
        <f>VLOOKUP(B40,'Contratti 2019'!A:I,1,0)</f>
        <v>Z3C27D1A85</v>
      </c>
      <c r="D40" s="42" t="s">
        <v>9</v>
      </c>
      <c r="E40" s="43">
        <v>80198650584</v>
      </c>
      <c r="F40" s="4" t="s">
        <v>172</v>
      </c>
      <c r="G40" s="44" t="s">
        <v>11</v>
      </c>
      <c r="H40" s="4" t="s">
        <v>173</v>
      </c>
      <c r="I40" s="4" t="s">
        <v>173</v>
      </c>
      <c r="J40" s="12">
        <v>85002540582</v>
      </c>
      <c r="K40" s="12">
        <v>2145541005</v>
      </c>
      <c r="L40" s="5">
        <v>7000</v>
      </c>
      <c r="M40" s="6">
        <v>43646</v>
      </c>
      <c r="N40" s="7">
        <v>7000</v>
      </c>
      <c r="O40" s="4" t="s">
        <v>70</v>
      </c>
      <c r="P40" s="4" t="s">
        <v>174</v>
      </c>
      <c r="Q40" s="47" t="s">
        <v>15</v>
      </c>
      <c r="R40" s="9">
        <v>43551</v>
      </c>
      <c r="S40" s="6">
        <v>43646</v>
      </c>
    </row>
    <row r="41" spans="1:20" s="2" customFormat="1" x14ac:dyDescent="0.2">
      <c r="A41" s="2">
        <v>3000095146</v>
      </c>
      <c r="B41" s="3" t="s">
        <v>175</v>
      </c>
      <c r="C41" s="3" t="str">
        <f>VLOOKUP(B41,'Contratti 2019'!A:I,1,0)</f>
        <v>Z9427CE5C3</v>
      </c>
      <c r="D41" s="42" t="s">
        <v>9</v>
      </c>
      <c r="E41" s="43">
        <v>80198650584</v>
      </c>
      <c r="F41" s="59" t="s">
        <v>176</v>
      </c>
      <c r="G41" s="44" t="s">
        <v>11</v>
      </c>
      <c r="H41" s="4" t="s">
        <v>177</v>
      </c>
      <c r="I41" s="4" t="s">
        <v>177</v>
      </c>
      <c r="J41" s="12">
        <v>15116891001</v>
      </c>
      <c r="K41" s="12">
        <v>15116891001</v>
      </c>
      <c r="L41" s="5">
        <v>19500</v>
      </c>
      <c r="M41" s="6">
        <v>43919</v>
      </c>
      <c r="N41" s="7">
        <f>L41*1.22</f>
        <v>23790</v>
      </c>
      <c r="O41" s="4" t="s">
        <v>13</v>
      </c>
      <c r="P41" s="4" t="s">
        <v>178</v>
      </c>
      <c r="Q41" s="47" t="s">
        <v>15</v>
      </c>
      <c r="R41" s="9">
        <v>43553</v>
      </c>
      <c r="S41" s="6">
        <v>43919</v>
      </c>
      <c r="T41" s="2" t="s">
        <v>351</v>
      </c>
    </row>
    <row r="42" spans="1:20" s="2" customFormat="1" x14ac:dyDescent="0.2">
      <c r="A42" s="2">
        <v>3000095167</v>
      </c>
      <c r="B42" s="3" t="s">
        <v>179</v>
      </c>
      <c r="C42" s="3" t="str">
        <f>VLOOKUP(B42,'Contratti 2019'!A:I,1,0)</f>
        <v>ZEB27E06EB</v>
      </c>
      <c r="D42" s="42" t="s">
        <v>9</v>
      </c>
      <c r="E42" s="43">
        <v>80198650584</v>
      </c>
      <c r="F42" s="4" t="s">
        <v>180</v>
      </c>
      <c r="G42" s="44" t="s">
        <v>11</v>
      </c>
      <c r="H42" s="44" t="s">
        <v>181</v>
      </c>
      <c r="I42" s="44" t="s">
        <v>181</v>
      </c>
      <c r="J42" s="60">
        <v>1735830596</v>
      </c>
      <c r="K42" s="60">
        <v>1735830596</v>
      </c>
      <c r="L42" s="5">
        <v>2835</v>
      </c>
      <c r="M42" s="6">
        <v>43830</v>
      </c>
      <c r="N42" s="7">
        <f>+L42*1.22</f>
        <v>3458.7</v>
      </c>
      <c r="O42" s="4" t="s">
        <v>13</v>
      </c>
      <c r="P42" s="4" t="s">
        <v>182</v>
      </c>
      <c r="Q42" s="47" t="s">
        <v>15</v>
      </c>
      <c r="R42" s="9">
        <v>43558</v>
      </c>
      <c r="S42" s="6">
        <v>43830</v>
      </c>
    </row>
    <row r="43" spans="1:20" s="2" customFormat="1" x14ac:dyDescent="0.2">
      <c r="A43" s="2">
        <v>3000095171</v>
      </c>
      <c r="B43" s="3" t="s">
        <v>183</v>
      </c>
      <c r="C43" s="3" t="str">
        <f>VLOOKUP(B43,'Contratti 2019'!A:I,1,0)</f>
        <v>Z4327E2A09</v>
      </c>
      <c r="D43" s="42" t="s">
        <v>9</v>
      </c>
      <c r="E43" s="43">
        <v>80198650584</v>
      </c>
      <c r="F43" s="4" t="s">
        <v>184</v>
      </c>
      <c r="G43" s="44" t="s">
        <v>11</v>
      </c>
      <c r="H43" s="4" t="s">
        <v>185</v>
      </c>
      <c r="I43" s="4" t="s">
        <v>185</v>
      </c>
      <c r="J43" s="60">
        <v>12584571009</v>
      </c>
      <c r="K43" s="60">
        <v>12584571009</v>
      </c>
      <c r="L43" s="5">
        <v>409.84</v>
      </c>
      <c r="M43" s="6">
        <v>43565</v>
      </c>
      <c r="N43" s="7"/>
      <c r="O43" s="4" t="s">
        <v>13</v>
      </c>
      <c r="P43" s="4" t="s">
        <v>186</v>
      </c>
      <c r="Q43" s="47" t="s">
        <v>15</v>
      </c>
      <c r="R43" s="9">
        <v>43558</v>
      </c>
      <c r="S43" s="6">
        <v>43565</v>
      </c>
    </row>
    <row r="44" spans="1:20" s="2" customFormat="1" x14ac:dyDescent="0.2">
      <c r="A44" s="2">
        <v>3000095172</v>
      </c>
      <c r="B44" s="3" t="s">
        <v>187</v>
      </c>
      <c r="C44" s="3" t="str">
        <f>VLOOKUP(B44,'Contratti 2019'!A:I,1,0)</f>
        <v>Z4827E624A</v>
      </c>
      <c r="D44" s="42" t="s">
        <v>9</v>
      </c>
      <c r="E44" s="43">
        <v>80198650584</v>
      </c>
      <c r="F44" s="4" t="s">
        <v>188</v>
      </c>
      <c r="G44" s="44" t="s">
        <v>11</v>
      </c>
      <c r="H44" s="48" t="s">
        <v>68</v>
      </c>
      <c r="I44" s="48" t="s">
        <v>68</v>
      </c>
      <c r="J44" s="49" t="s">
        <v>69</v>
      </c>
      <c r="K44" s="10">
        <v>5119881216</v>
      </c>
      <c r="L44" s="5">
        <v>7957</v>
      </c>
      <c r="M44" s="6">
        <v>43593</v>
      </c>
      <c r="N44" s="7">
        <v>8634.4699999999993</v>
      </c>
      <c r="O44" s="4" t="s">
        <v>70</v>
      </c>
      <c r="P44" s="4" t="s">
        <v>189</v>
      </c>
      <c r="Q44" s="47" t="s">
        <v>15</v>
      </c>
      <c r="R44" s="9">
        <v>43558</v>
      </c>
      <c r="S44" s="6">
        <v>43593</v>
      </c>
    </row>
    <row r="45" spans="1:20" s="2" customFormat="1" x14ac:dyDescent="0.2">
      <c r="A45" s="2">
        <v>3000095189</v>
      </c>
      <c r="B45" s="3" t="s">
        <v>190</v>
      </c>
      <c r="C45" s="3" t="str">
        <f>VLOOKUP(B45,'Contratti 2019'!A:I,1,0)</f>
        <v>ZDF27F95AD</v>
      </c>
      <c r="D45" s="42" t="s">
        <v>9</v>
      </c>
      <c r="E45" s="43">
        <v>80198650584</v>
      </c>
      <c r="F45" s="4" t="s">
        <v>191</v>
      </c>
      <c r="G45" s="44" t="s">
        <v>11</v>
      </c>
      <c r="H45" s="4" t="s">
        <v>192</v>
      </c>
      <c r="I45" s="4" t="s">
        <v>192</v>
      </c>
      <c r="J45" s="12">
        <v>855260154</v>
      </c>
      <c r="K45" s="12">
        <v>855260154</v>
      </c>
      <c r="L45" s="5">
        <v>3500</v>
      </c>
      <c r="M45" s="6">
        <v>43830</v>
      </c>
      <c r="N45" s="7">
        <v>3500</v>
      </c>
      <c r="O45" s="4" t="s">
        <v>70</v>
      </c>
      <c r="P45" s="4" t="s">
        <v>193</v>
      </c>
      <c r="Q45" s="47" t="s">
        <v>15</v>
      </c>
      <c r="R45" s="9">
        <v>43559</v>
      </c>
      <c r="S45" s="6">
        <v>43830</v>
      </c>
    </row>
    <row r="46" spans="1:20" s="2" customFormat="1" x14ac:dyDescent="0.2">
      <c r="A46" s="2">
        <v>3000095247</v>
      </c>
      <c r="B46" s="3" t="s">
        <v>194</v>
      </c>
      <c r="C46" s="3" t="str">
        <f>VLOOKUP(B46,'Contratti 2019'!A:I,1,0)</f>
        <v>Z4D280ACFA</v>
      </c>
      <c r="D46" s="42" t="s">
        <v>9</v>
      </c>
      <c r="E46" s="43">
        <v>80198650584</v>
      </c>
      <c r="F46" s="4" t="s">
        <v>195</v>
      </c>
      <c r="G46" s="44" t="s">
        <v>11</v>
      </c>
      <c r="H46" s="4" t="s">
        <v>196</v>
      </c>
      <c r="I46" s="4" t="s">
        <v>196</v>
      </c>
      <c r="J46" s="12">
        <v>1203550353</v>
      </c>
      <c r="K46" s="10">
        <v>865531008</v>
      </c>
      <c r="L46" s="5">
        <v>944.54</v>
      </c>
      <c r="M46" s="6">
        <v>43571</v>
      </c>
      <c r="N46" s="7">
        <v>1152.3399999999999</v>
      </c>
      <c r="O46" s="4" t="s">
        <v>13</v>
      </c>
      <c r="P46" s="4" t="s">
        <v>197</v>
      </c>
      <c r="Q46" s="47" t="s">
        <v>15</v>
      </c>
      <c r="R46" s="9">
        <v>43570</v>
      </c>
      <c r="S46" s="6">
        <v>43571</v>
      </c>
      <c r="T46" s="2" t="s">
        <v>351</v>
      </c>
    </row>
    <row r="47" spans="1:20" s="2" customFormat="1" x14ac:dyDescent="0.2">
      <c r="A47" s="2">
        <v>3000095210</v>
      </c>
      <c r="B47" s="3" t="s">
        <v>198</v>
      </c>
      <c r="C47" s="3" t="str">
        <f>VLOOKUP(B47,'Contratti 2019'!A:I,1,0)</f>
        <v>Z8027F4334</v>
      </c>
      <c r="D47" s="42" t="s">
        <v>9</v>
      </c>
      <c r="E47" s="43">
        <v>80198650584</v>
      </c>
      <c r="F47" s="4" t="s">
        <v>199</v>
      </c>
      <c r="G47" s="44" t="s">
        <v>11</v>
      </c>
      <c r="H47" s="44" t="s">
        <v>181</v>
      </c>
      <c r="I47" s="44" t="s">
        <v>181</v>
      </c>
      <c r="J47" s="60">
        <v>1735830596</v>
      </c>
      <c r="K47" s="60">
        <v>1735830596</v>
      </c>
      <c r="L47" s="5">
        <v>1760</v>
      </c>
      <c r="M47" s="6">
        <v>43543</v>
      </c>
      <c r="N47" s="7">
        <f>+L47*1.22</f>
        <v>2147.1999999999998</v>
      </c>
      <c r="O47" s="4" t="s">
        <v>13</v>
      </c>
      <c r="P47" s="4" t="s">
        <v>200</v>
      </c>
      <c r="Q47" s="9" t="s">
        <v>48</v>
      </c>
      <c r="R47" s="9">
        <v>43563</v>
      </c>
      <c r="S47" s="6">
        <v>43543</v>
      </c>
    </row>
    <row r="48" spans="1:20" s="2" customFormat="1" x14ac:dyDescent="0.2">
      <c r="A48" s="2">
        <v>3000095213</v>
      </c>
      <c r="B48" s="3" t="s">
        <v>201</v>
      </c>
      <c r="C48" s="3" t="str">
        <f>VLOOKUP(B48,'Contratti 2019'!A:I,1,0)</f>
        <v>ZEE27F5611</v>
      </c>
      <c r="D48" s="42" t="s">
        <v>9</v>
      </c>
      <c r="E48" s="43">
        <v>80198650584</v>
      </c>
      <c r="F48" s="4" t="s">
        <v>202</v>
      </c>
      <c r="G48" s="44" t="s">
        <v>11</v>
      </c>
      <c r="H48" s="4" t="s">
        <v>203</v>
      </c>
      <c r="I48" s="4" t="s">
        <v>203</v>
      </c>
      <c r="J48" s="12">
        <v>8173691000</v>
      </c>
      <c r="K48" s="12">
        <v>8173691000</v>
      </c>
      <c r="L48" s="5">
        <v>1507.18</v>
      </c>
      <c r="M48" s="6">
        <v>43830</v>
      </c>
      <c r="N48" s="5">
        <v>1507.18</v>
      </c>
      <c r="O48" s="4" t="s">
        <v>13</v>
      </c>
      <c r="P48" s="4" t="s">
        <v>204</v>
      </c>
      <c r="Q48" s="47" t="s">
        <v>15</v>
      </c>
      <c r="R48" s="9">
        <v>43564</v>
      </c>
      <c r="S48" s="6">
        <v>43830</v>
      </c>
    </row>
    <row r="49" spans="1:20" s="2" customFormat="1" x14ac:dyDescent="0.2">
      <c r="A49" s="2">
        <v>3000095214</v>
      </c>
      <c r="B49" s="3" t="s">
        <v>205</v>
      </c>
      <c r="C49" s="3" t="str">
        <f>VLOOKUP(B49,'Contratti 2019'!A:I,1,0)</f>
        <v>Z7C27F9F45</v>
      </c>
      <c r="D49" s="42" t="s">
        <v>9</v>
      </c>
      <c r="E49" s="43">
        <v>80198650584</v>
      </c>
      <c r="F49" s="4" t="s">
        <v>206</v>
      </c>
      <c r="G49" s="44" t="s">
        <v>11</v>
      </c>
      <c r="H49" s="11" t="s">
        <v>207</v>
      </c>
      <c r="I49" s="11" t="s">
        <v>207</v>
      </c>
      <c r="J49" s="60">
        <v>1593590605</v>
      </c>
      <c r="K49" s="50">
        <v>1593590605</v>
      </c>
      <c r="L49" s="5">
        <v>1050</v>
      </c>
      <c r="M49" s="6">
        <v>43830</v>
      </c>
      <c r="N49" s="7"/>
      <c r="O49" s="4" t="s">
        <v>13</v>
      </c>
      <c r="P49" s="4" t="s">
        <v>208</v>
      </c>
      <c r="Q49" s="47" t="s">
        <v>15</v>
      </c>
      <c r="R49" s="9">
        <v>43564</v>
      </c>
      <c r="S49" s="6">
        <v>43830</v>
      </c>
    </row>
    <row r="50" spans="1:20" s="2" customFormat="1" x14ac:dyDescent="0.2">
      <c r="A50" s="2">
        <v>3000095215</v>
      </c>
      <c r="B50" s="3" t="s">
        <v>209</v>
      </c>
      <c r="C50" s="3" t="str">
        <f>VLOOKUP(B50,'Contratti 2019'!A:I,1,0)</f>
        <v xml:space="preserve"> Z1727FE713</v>
      </c>
      <c r="D50" s="42" t="s">
        <v>9</v>
      </c>
      <c r="E50" s="43">
        <v>80198650584</v>
      </c>
      <c r="F50" s="4" t="s">
        <v>210</v>
      </c>
      <c r="G50" s="44" t="s">
        <v>11</v>
      </c>
      <c r="H50" s="4" t="s">
        <v>211</v>
      </c>
      <c r="I50" s="4" t="s">
        <v>211</v>
      </c>
      <c r="J50" s="13" t="s">
        <v>212</v>
      </c>
      <c r="K50" s="13" t="s">
        <v>212</v>
      </c>
      <c r="L50" s="5">
        <v>485.59</v>
      </c>
      <c r="M50" s="6">
        <v>43574</v>
      </c>
      <c r="N50" s="7">
        <v>592.41999999999996</v>
      </c>
      <c r="O50" s="4" t="s">
        <v>13</v>
      </c>
      <c r="P50" s="4" t="s">
        <v>213</v>
      </c>
      <c r="Q50" s="47" t="s">
        <v>15</v>
      </c>
      <c r="R50" s="9">
        <v>43565</v>
      </c>
      <c r="S50" s="6">
        <v>43574</v>
      </c>
    </row>
    <row r="51" spans="1:20" s="2" customFormat="1" x14ac:dyDescent="0.2">
      <c r="A51" s="2">
        <v>3000095810</v>
      </c>
      <c r="B51" s="3" t="s">
        <v>214</v>
      </c>
      <c r="C51" s="3" t="str">
        <f>VLOOKUP(B51,'Contratti 2019'!A:I,1,0)</f>
        <v>7871448C5E</v>
      </c>
      <c r="D51" s="42" t="s">
        <v>9</v>
      </c>
      <c r="E51" s="43">
        <v>80198650584</v>
      </c>
      <c r="F51" s="4" t="s">
        <v>215</v>
      </c>
      <c r="G51" s="4" t="s">
        <v>216</v>
      </c>
      <c r="H51" s="4" t="s">
        <v>217</v>
      </c>
      <c r="I51" s="4" t="s">
        <v>217</v>
      </c>
      <c r="J51" s="13" t="s">
        <v>218</v>
      </c>
      <c r="K51" s="72" t="s">
        <v>219</v>
      </c>
      <c r="L51" s="5">
        <v>67680</v>
      </c>
      <c r="M51" s="6">
        <v>43830</v>
      </c>
      <c r="N51" s="7">
        <v>44607.88</v>
      </c>
      <c r="O51" s="4" t="s">
        <v>34</v>
      </c>
      <c r="P51" s="4" t="s">
        <v>220</v>
      </c>
      <c r="Q51" s="9" t="s">
        <v>48</v>
      </c>
      <c r="R51" s="9">
        <v>43617</v>
      </c>
      <c r="S51" s="6">
        <v>43830</v>
      </c>
    </row>
    <row r="52" spans="1:20" s="14" customFormat="1" x14ac:dyDescent="0.2">
      <c r="A52" s="2">
        <v>3000095243</v>
      </c>
      <c r="B52" s="3" t="s">
        <v>221</v>
      </c>
      <c r="C52" s="3" t="str">
        <f>VLOOKUP(B52,'Contratti 2019'!A:I,1,0)</f>
        <v>ZE528074E1</v>
      </c>
      <c r="D52" s="42" t="s">
        <v>9</v>
      </c>
      <c r="E52" s="43">
        <v>80198650584</v>
      </c>
      <c r="F52" s="4" t="s">
        <v>222</v>
      </c>
      <c r="G52" s="44" t="s">
        <v>11</v>
      </c>
      <c r="H52" s="44" t="s">
        <v>181</v>
      </c>
      <c r="I52" s="44" t="s">
        <v>181</v>
      </c>
      <c r="J52" s="60">
        <v>1735830596</v>
      </c>
      <c r="K52" s="60">
        <v>1735830596</v>
      </c>
      <c r="L52" s="5">
        <v>1045</v>
      </c>
      <c r="M52" s="9">
        <v>43587</v>
      </c>
      <c r="N52" s="7">
        <f>+L52*1.22</f>
        <v>1274.8999999999999</v>
      </c>
      <c r="O52" s="4" t="s">
        <v>13</v>
      </c>
      <c r="P52" s="4" t="s">
        <v>223</v>
      </c>
      <c r="Q52" s="9" t="s">
        <v>48</v>
      </c>
      <c r="R52" s="9">
        <v>43567</v>
      </c>
      <c r="S52" s="9">
        <v>43587</v>
      </c>
    </row>
    <row r="53" spans="1:20" s="14" customFormat="1" x14ac:dyDescent="0.2">
      <c r="A53" s="2">
        <v>3000095716</v>
      </c>
      <c r="B53" s="3" t="s">
        <v>224</v>
      </c>
      <c r="C53" s="3" t="str">
        <f>VLOOKUP(B53,'Contratti 2019'!A:I,1,0)</f>
        <v>7876993C3F</v>
      </c>
      <c r="D53" s="44" t="s">
        <v>9</v>
      </c>
      <c r="E53" s="73">
        <v>80198650584</v>
      </c>
      <c r="F53" s="59" t="s">
        <v>225</v>
      </c>
      <c r="G53" s="44" t="s">
        <v>11</v>
      </c>
      <c r="H53" s="4" t="s">
        <v>177</v>
      </c>
      <c r="I53" s="4" t="s">
        <v>177</v>
      </c>
      <c r="J53" s="12">
        <v>15116891001</v>
      </c>
      <c r="K53" s="10">
        <v>15116891001</v>
      </c>
      <c r="L53" s="5">
        <v>86200</v>
      </c>
      <c r="M53" s="9">
        <v>43960</v>
      </c>
      <c r="N53" s="7">
        <f>L53*1.22</f>
        <v>105164</v>
      </c>
      <c r="O53" s="4" t="s">
        <v>34</v>
      </c>
      <c r="P53" s="4" t="s">
        <v>220</v>
      </c>
      <c r="Q53" s="47" t="s">
        <v>15</v>
      </c>
      <c r="R53" s="9">
        <v>43570</v>
      </c>
      <c r="S53" s="9">
        <v>43960</v>
      </c>
      <c r="T53" s="2" t="s">
        <v>351</v>
      </c>
    </row>
    <row r="54" spans="1:20" s="14" customFormat="1" x14ac:dyDescent="0.2">
      <c r="A54" s="2">
        <v>3000095252</v>
      </c>
      <c r="B54" s="3" t="s">
        <v>226</v>
      </c>
      <c r="C54" s="3" t="str">
        <f>VLOOKUP(B54,'Contratti 2019'!A:I,1,0)</f>
        <v>Z6328181C9</v>
      </c>
      <c r="D54" s="42" t="s">
        <v>9</v>
      </c>
      <c r="E54" s="43">
        <v>80198650584</v>
      </c>
      <c r="F54" s="4" t="s">
        <v>227</v>
      </c>
      <c r="G54" s="44" t="s">
        <v>11</v>
      </c>
      <c r="H54" s="4" t="s">
        <v>42</v>
      </c>
      <c r="I54" s="48" t="s">
        <v>42</v>
      </c>
      <c r="J54" s="49">
        <v>205740426</v>
      </c>
      <c r="K54" s="49">
        <v>205740426</v>
      </c>
      <c r="L54" s="5">
        <v>600</v>
      </c>
      <c r="M54" s="6">
        <v>43584</v>
      </c>
      <c r="N54" s="7">
        <v>748</v>
      </c>
      <c r="O54" s="4" t="s">
        <v>13</v>
      </c>
      <c r="P54" s="4" t="s">
        <v>228</v>
      </c>
      <c r="Q54" s="47" t="s">
        <v>15</v>
      </c>
      <c r="R54" s="9">
        <v>43572</v>
      </c>
      <c r="S54" s="6">
        <v>43584</v>
      </c>
    </row>
    <row r="55" spans="1:20" s="14" customFormat="1" x14ac:dyDescent="0.2">
      <c r="A55" s="2">
        <v>3000095259</v>
      </c>
      <c r="B55" s="3" t="s">
        <v>229</v>
      </c>
      <c r="C55" s="3" t="str">
        <f>VLOOKUP(B55,'Contratti 2019'!A:I,1,0)</f>
        <v xml:space="preserve">Z5E27D985C </v>
      </c>
      <c r="D55" s="42" t="s">
        <v>9</v>
      </c>
      <c r="E55" s="43">
        <v>80198650584</v>
      </c>
      <c r="F55" s="4" t="s">
        <v>230</v>
      </c>
      <c r="G55" s="44" t="s">
        <v>11</v>
      </c>
      <c r="H55" s="4" t="s">
        <v>231</v>
      </c>
      <c r="I55" s="4" t="s">
        <v>231</v>
      </c>
      <c r="J55" s="12" t="s">
        <v>232</v>
      </c>
      <c r="K55" s="13" t="s">
        <v>233</v>
      </c>
      <c r="L55" s="5">
        <v>1560</v>
      </c>
      <c r="M55" s="6">
        <v>43557</v>
      </c>
      <c r="N55" s="7">
        <v>1562</v>
      </c>
      <c r="O55" s="4" t="s">
        <v>13</v>
      </c>
      <c r="P55" s="4" t="s">
        <v>234</v>
      </c>
      <c r="Q55" s="47" t="s">
        <v>15</v>
      </c>
      <c r="R55" s="9">
        <v>43557</v>
      </c>
      <c r="S55" s="6">
        <v>43557</v>
      </c>
    </row>
    <row r="56" spans="1:20" s="14" customFormat="1" x14ac:dyDescent="0.2">
      <c r="A56" s="2">
        <v>3000095258</v>
      </c>
      <c r="B56" s="3" t="s">
        <v>235</v>
      </c>
      <c r="C56" s="3" t="str">
        <f>VLOOKUP(B56,'Contratti 2019'!A:I,1,0)</f>
        <v>XXXXXXXXXX</v>
      </c>
      <c r="D56" s="42" t="s">
        <v>9</v>
      </c>
      <c r="E56" s="43">
        <v>80198650584</v>
      </c>
      <c r="F56" s="4" t="s">
        <v>236</v>
      </c>
      <c r="G56" s="44" t="s">
        <v>11</v>
      </c>
      <c r="H56" s="4" t="s">
        <v>237</v>
      </c>
      <c r="I56" s="4" t="s">
        <v>237</v>
      </c>
      <c r="J56" s="12">
        <v>97172170157</v>
      </c>
      <c r="K56" s="12">
        <v>97172170157</v>
      </c>
      <c r="L56" s="5">
        <v>350</v>
      </c>
      <c r="M56" s="6">
        <v>43830</v>
      </c>
      <c r="N56" s="7">
        <v>350</v>
      </c>
      <c r="O56" s="4" t="s">
        <v>13</v>
      </c>
      <c r="P56" s="4" t="s">
        <v>360</v>
      </c>
      <c r="Q56" s="47" t="s">
        <v>15</v>
      </c>
      <c r="R56" s="9">
        <v>43573</v>
      </c>
      <c r="S56" s="6">
        <v>43830</v>
      </c>
    </row>
    <row r="57" spans="1:20" s="14" customFormat="1" x14ac:dyDescent="0.2">
      <c r="A57" s="2">
        <v>3000095260</v>
      </c>
      <c r="B57" s="3" t="s">
        <v>239</v>
      </c>
      <c r="C57" s="3" t="str">
        <f>VLOOKUP(B57,'Contratti 2019'!A:I,1,0)</f>
        <v>ZDB282391F</v>
      </c>
      <c r="D57" s="42" t="s">
        <v>9</v>
      </c>
      <c r="E57" s="43">
        <v>80198650584</v>
      </c>
      <c r="F57" s="4" t="s">
        <v>109</v>
      </c>
      <c r="G57" s="44" t="s">
        <v>11</v>
      </c>
      <c r="H57" s="45" t="s">
        <v>110</v>
      </c>
      <c r="I57" s="45" t="s">
        <v>110</v>
      </c>
      <c r="J57" s="46">
        <v>11885141009</v>
      </c>
      <c r="K57" s="50">
        <v>11885141009</v>
      </c>
      <c r="L57" s="5">
        <v>1700</v>
      </c>
      <c r="M57" s="6">
        <v>43570</v>
      </c>
      <c r="N57" s="7">
        <v>2074</v>
      </c>
      <c r="O57" s="4" t="s">
        <v>13</v>
      </c>
      <c r="P57" s="4" t="s">
        <v>240</v>
      </c>
      <c r="Q57" s="47" t="s">
        <v>15</v>
      </c>
      <c r="R57" s="9">
        <v>43574</v>
      </c>
      <c r="S57" s="6">
        <v>43570</v>
      </c>
    </row>
    <row r="58" spans="1:20" s="14" customFormat="1" x14ac:dyDescent="0.2">
      <c r="A58" s="2">
        <v>3000095642</v>
      </c>
      <c r="B58" s="3" t="s">
        <v>241</v>
      </c>
      <c r="C58" s="3" t="str">
        <f>VLOOKUP(B58,'Contratti 2019'!A:I,1,0)</f>
        <v>Z59283CB5F</v>
      </c>
      <c r="D58" s="42" t="s">
        <v>9</v>
      </c>
      <c r="E58" s="43">
        <v>80198650584</v>
      </c>
      <c r="F58" s="15" t="s">
        <v>242</v>
      </c>
      <c r="G58" s="44" t="s">
        <v>11</v>
      </c>
      <c r="H58" s="4" t="s">
        <v>243</v>
      </c>
      <c r="I58" s="44" t="s">
        <v>243</v>
      </c>
      <c r="J58" s="60">
        <v>9609931002</v>
      </c>
      <c r="K58" s="60">
        <v>9609931002</v>
      </c>
      <c r="L58" s="74">
        <v>89.04</v>
      </c>
      <c r="M58" s="9">
        <v>43565</v>
      </c>
      <c r="N58" s="7">
        <f>L58*1.22</f>
        <v>108.6288</v>
      </c>
      <c r="O58" s="4" t="s">
        <v>13</v>
      </c>
      <c r="P58" s="4" t="s">
        <v>244</v>
      </c>
      <c r="Q58" s="9" t="s">
        <v>48</v>
      </c>
      <c r="R58" s="9">
        <v>43587</v>
      </c>
      <c r="S58" s="9">
        <v>43565</v>
      </c>
    </row>
    <row r="59" spans="1:20" s="2" customFormat="1" x14ac:dyDescent="0.2">
      <c r="A59" s="2">
        <v>3000095657</v>
      </c>
      <c r="B59" s="3" t="s">
        <v>245</v>
      </c>
      <c r="C59" s="3" t="str">
        <f>VLOOKUP(B59,'Contratti 2019'!A:I,1,0)</f>
        <v>Z7D283CE36</v>
      </c>
      <c r="D59" s="42" t="s">
        <v>9</v>
      </c>
      <c r="E59" s="43">
        <v>80198650584</v>
      </c>
      <c r="F59" s="4" t="s">
        <v>246</v>
      </c>
      <c r="G59" s="44" t="s">
        <v>11</v>
      </c>
      <c r="H59" s="4" t="s">
        <v>42</v>
      </c>
      <c r="I59" s="48" t="s">
        <v>42</v>
      </c>
      <c r="J59" s="49">
        <v>205740426</v>
      </c>
      <c r="K59" s="49">
        <v>205740426</v>
      </c>
      <c r="L59" s="5">
        <v>770</v>
      </c>
      <c r="M59" s="6">
        <v>43598</v>
      </c>
      <c r="N59" s="7">
        <v>955.4</v>
      </c>
      <c r="O59" s="4" t="s">
        <v>13</v>
      </c>
      <c r="P59" s="4" t="s">
        <v>247</v>
      </c>
      <c r="Q59" s="47" t="s">
        <v>15</v>
      </c>
      <c r="R59" s="9">
        <v>43588</v>
      </c>
      <c r="S59" s="6">
        <v>43598</v>
      </c>
    </row>
    <row r="60" spans="1:20" s="14" customFormat="1" x14ac:dyDescent="0.2">
      <c r="A60" s="2">
        <v>3000095660</v>
      </c>
      <c r="B60" s="3" t="s">
        <v>248</v>
      </c>
      <c r="C60" s="3" t="str">
        <f>VLOOKUP(B60,'Contratti 2019'!A:I,1,0)</f>
        <v>Z14283E1F4</v>
      </c>
      <c r="D60" s="42" t="s">
        <v>9</v>
      </c>
      <c r="E60" s="43">
        <v>80198650584</v>
      </c>
      <c r="F60" s="4" t="s">
        <v>249</v>
      </c>
      <c r="G60" s="44" t="s">
        <v>11</v>
      </c>
      <c r="H60" s="4" t="s">
        <v>243</v>
      </c>
      <c r="I60" s="44" t="s">
        <v>243</v>
      </c>
      <c r="J60" s="60">
        <v>9609931002</v>
      </c>
      <c r="K60" s="60">
        <v>9609931002</v>
      </c>
      <c r="L60" s="5">
        <v>3467.55</v>
      </c>
      <c r="M60" s="6">
        <v>43616</v>
      </c>
      <c r="N60" s="7">
        <f>+L60*1.22</f>
        <v>4230.4110000000001</v>
      </c>
      <c r="O60" s="4" t="s">
        <v>13</v>
      </c>
      <c r="P60" s="4" t="s">
        <v>250</v>
      </c>
      <c r="Q60" s="9" t="s">
        <v>48</v>
      </c>
      <c r="R60" s="9">
        <v>43588</v>
      </c>
      <c r="S60" s="6">
        <v>43616</v>
      </c>
    </row>
    <row r="61" spans="1:20" s="14" customFormat="1" x14ac:dyDescent="0.2">
      <c r="A61" s="2">
        <v>3000095692</v>
      </c>
      <c r="B61" s="3" t="s">
        <v>251</v>
      </c>
      <c r="C61" s="3" t="str">
        <f>VLOOKUP(B61,'Contratti 2019'!A:I,1,0)</f>
        <v>ZEF2846A70</v>
      </c>
      <c r="D61" s="42" t="s">
        <v>9</v>
      </c>
      <c r="E61" s="43">
        <v>80198650584</v>
      </c>
      <c r="F61" s="4" t="s">
        <v>252</v>
      </c>
      <c r="G61" s="44" t="s">
        <v>11</v>
      </c>
      <c r="H61" s="44" t="s">
        <v>253</v>
      </c>
      <c r="I61" s="44" t="s">
        <v>253</v>
      </c>
      <c r="J61" s="60">
        <v>11811351003</v>
      </c>
      <c r="K61" s="60">
        <v>11811351003</v>
      </c>
      <c r="L61" s="5">
        <v>846</v>
      </c>
      <c r="M61" s="6">
        <v>43830</v>
      </c>
      <c r="N61" s="7">
        <f>L61*1.22</f>
        <v>1032.1199999999999</v>
      </c>
      <c r="O61" s="4" t="s">
        <v>13</v>
      </c>
      <c r="P61" s="4" t="s">
        <v>254</v>
      </c>
      <c r="Q61" s="47" t="s">
        <v>15</v>
      </c>
      <c r="R61" s="9">
        <v>43591</v>
      </c>
      <c r="S61" s="6">
        <v>43830</v>
      </c>
    </row>
    <row r="62" spans="1:20" s="14" customFormat="1" x14ac:dyDescent="0.2">
      <c r="A62" s="2">
        <v>3000095691</v>
      </c>
      <c r="B62" s="3" t="s">
        <v>255</v>
      </c>
      <c r="C62" s="3" t="str">
        <f>VLOOKUP(B62,'Contratti 2019'!A:I,1,0)</f>
        <v>ZCF284AA5E</v>
      </c>
      <c r="D62" s="42" t="s">
        <v>9</v>
      </c>
      <c r="E62" s="43">
        <v>80198650584</v>
      </c>
      <c r="F62" s="4" t="s">
        <v>256</v>
      </c>
      <c r="G62" s="44" t="s">
        <v>11</v>
      </c>
      <c r="H62" s="4" t="s">
        <v>149</v>
      </c>
      <c r="I62" s="4" t="s">
        <v>149</v>
      </c>
      <c r="J62" s="60" t="s">
        <v>150</v>
      </c>
      <c r="K62" s="50">
        <v>11319141005</v>
      </c>
      <c r="L62" s="5">
        <v>700</v>
      </c>
      <c r="M62" s="6">
        <v>43589</v>
      </c>
      <c r="N62" s="7">
        <v>700</v>
      </c>
      <c r="O62" s="4" t="s">
        <v>13</v>
      </c>
      <c r="P62" s="4" t="s">
        <v>257</v>
      </c>
      <c r="Q62" s="47" t="s">
        <v>15</v>
      </c>
      <c r="R62" s="9">
        <v>43592</v>
      </c>
      <c r="S62" s="6">
        <v>43589</v>
      </c>
    </row>
    <row r="63" spans="1:20" s="14" customFormat="1" x14ac:dyDescent="0.2">
      <c r="A63" s="2">
        <v>3000095729</v>
      </c>
      <c r="B63" s="3" t="s">
        <v>258</v>
      </c>
      <c r="C63" s="3" t="str">
        <f>VLOOKUP(B63,'Contratti 2019'!A:I,1,0)</f>
        <v>Z8628620D7</v>
      </c>
      <c r="D63" s="42" t="s">
        <v>9</v>
      </c>
      <c r="E63" s="43">
        <v>80198650584</v>
      </c>
      <c r="F63" s="4" t="s">
        <v>259</v>
      </c>
      <c r="G63" s="44" t="s">
        <v>11</v>
      </c>
      <c r="H63" s="44" t="s">
        <v>260</v>
      </c>
      <c r="I63" s="44" t="s">
        <v>260</v>
      </c>
      <c r="J63" s="60">
        <v>777910159</v>
      </c>
      <c r="K63" s="50">
        <v>777910159</v>
      </c>
      <c r="L63" s="5">
        <v>1241.5999999999999</v>
      </c>
      <c r="M63" s="6">
        <v>44012</v>
      </c>
      <c r="N63" s="7">
        <f>L63</f>
        <v>1241.5999999999999</v>
      </c>
      <c r="O63" s="4" t="s">
        <v>13</v>
      </c>
      <c r="P63" s="4" t="s">
        <v>261</v>
      </c>
      <c r="Q63" s="47" t="s">
        <v>15</v>
      </c>
      <c r="R63" s="9">
        <v>43598</v>
      </c>
      <c r="S63" s="6">
        <v>44012</v>
      </c>
      <c r="T63" s="2"/>
    </row>
    <row r="64" spans="1:20" s="14" customFormat="1" x14ac:dyDescent="0.2">
      <c r="A64" s="2">
        <v>3000095783</v>
      </c>
      <c r="B64" s="3" t="s">
        <v>235</v>
      </c>
      <c r="C64" s="3" t="str">
        <f>VLOOKUP(B64,'Contratti 2019'!A:I,1,0)</f>
        <v>XXXXXXXXXX</v>
      </c>
      <c r="D64" s="42" t="s">
        <v>9</v>
      </c>
      <c r="E64" s="43">
        <v>80198650584</v>
      </c>
      <c r="F64" s="4" t="s">
        <v>262</v>
      </c>
      <c r="G64" s="44" t="s">
        <v>11</v>
      </c>
      <c r="H64" s="4" t="s">
        <v>237</v>
      </c>
      <c r="I64" s="4" t="s">
        <v>237</v>
      </c>
      <c r="J64" s="12">
        <v>97172170157</v>
      </c>
      <c r="K64" s="12">
        <v>97172170157</v>
      </c>
      <c r="L64" s="5">
        <v>2419.87</v>
      </c>
      <c r="M64" s="6">
        <v>43830</v>
      </c>
      <c r="N64" s="7">
        <v>2419.87</v>
      </c>
      <c r="O64" s="4" t="s">
        <v>13</v>
      </c>
      <c r="P64" s="4" t="s">
        <v>360</v>
      </c>
      <c r="Q64" s="47" t="s">
        <v>15</v>
      </c>
      <c r="R64" s="9">
        <v>43602</v>
      </c>
      <c r="S64" s="6">
        <v>43830</v>
      </c>
    </row>
    <row r="65" spans="1:20" s="14" customFormat="1" x14ac:dyDescent="0.2">
      <c r="A65" s="75">
        <v>3000095784</v>
      </c>
      <c r="B65" s="76" t="s">
        <v>263</v>
      </c>
      <c r="C65" s="3" t="str">
        <f>VLOOKUP(B65,'Contratti 2019'!A:I,1,0)</f>
        <v>Z11287B698</v>
      </c>
      <c r="D65" s="44" t="s">
        <v>9</v>
      </c>
      <c r="E65" s="73">
        <v>80198650584</v>
      </c>
      <c r="F65" s="4" t="s">
        <v>264</v>
      </c>
      <c r="G65" s="44" t="s">
        <v>11</v>
      </c>
      <c r="H65" s="44" t="s">
        <v>265</v>
      </c>
      <c r="I65" s="44" t="s">
        <v>265</v>
      </c>
      <c r="J65" s="60">
        <v>12602351004</v>
      </c>
      <c r="K65" s="50">
        <v>12602351004</v>
      </c>
      <c r="L65" s="77">
        <v>10058.6</v>
      </c>
      <c r="M65" s="6">
        <v>43830</v>
      </c>
      <c r="N65" s="51">
        <v>8694.2099999999991</v>
      </c>
      <c r="O65" s="44" t="s">
        <v>13</v>
      </c>
      <c r="P65" s="4" t="s">
        <v>266</v>
      </c>
      <c r="Q65" s="47" t="s">
        <v>15</v>
      </c>
      <c r="R65" s="47">
        <v>43605</v>
      </c>
      <c r="S65" s="6">
        <v>43830</v>
      </c>
    </row>
    <row r="66" spans="1:20" s="14" customFormat="1" x14ac:dyDescent="0.2">
      <c r="A66" s="2">
        <v>3000095791</v>
      </c>
      <c r="B66" s="3" t="s">
        <v>267</v>
      </c>
      <c r="C66" s="3" t="str">
        <f>VLOOKUP(B66,'Contratti 2019'!A:I,1,0)</f>
        <v>Z162885DA4</v>
      </c>
      <c r="D66" s="42" t="s">
        <v>9</v>
      </c>
      <c r="E66" s="43">
        <v>80198650584</v>
      </c>
      <c r="F66" s="4" t="s">
        <v>268</v>
      </c>
      <c r="G66" s="44" t="s">
        <v>11</v>
      </c>
      <c r="H66" s="45" t="s">
        <v>12</v>
      </c>
      <c r="I66" s="45" t="s">
        <v>12</v>
      </c>
      <c r="J66" s="46">
        <v>12812081003</v>
      </c>
      <c r="K66" s="46">
        <v>12812081003</v>
      </c>
      <c r="L66" s="5">
        <v>4140</v>
      </c>
      <c r="M66" s="6">
        <v>43646</v>
      </c>
      <c r="N66" s="7">
        <v>5050.8</v>
      </c>
      <c r="O66" s="4" t="s">
        <v>13</v>
      </c>
      <c r="P66" s="4" t="s">
        <v>269</v>
      </c>
      <c r="Q66" s="47" t="s">
        <v>15</v>
      </c>
      <c r="R66" s="9">
        <v>43607</v>
      </c>
      <c r="S66" s="6">
        <v>43646</v>
      </c>
    </row>
    <row r="67" spans="1:20" s="14" customFormat="1" x14ac:dyDescent="0.2">
      <c r="A67" s="2">
        <v>3000096043</v>
      </c>
      <c r="B67" s="3" t="s">
        <v>270</v>
      </c>
      <c r="C67" s="3" t="str">
        <f>VLOOKUP(B67,'Contratti 2019'!A:I,1,0)</f>
        <v>Z5C289C7AC</v>
      </c>
      <c r="D67" s="42" t="s">
        <v>9</v>
      </c>
      <c r="E67" s="43">
        <v>80198650584</v>
      </c>
      <c r="F67" s="4" t="s">
        <v>271</v>
      </c>
      <c r="G67" s="44" t="s">
        <v>11</v>
      </c>
      <c r="H67" s="4" t="s">
        <v>272</v>
      </c>
      <c r="I67" s="4" t="s">
        <v>272</v>
      </c>
      <c r="J67" s="12">
        <v>8587760961</v>
      </c>
      <c r="K67" s="12">
        <v>8587760961</v>
      </c>
      <c r="L67" s="5">
        <v>7600</v>
      </c>
      <c r="M67" s="9">
        <v>44347</v>
      </c>
      <c r="N67" s="7">
        <v>9272</v>
      </c>
      <c r="O67" s="4" t="s">
        <v>13</v>
      </c>
      <c r="P67" s="4" t="s">
        <v>273</v>
      </c>
      <c r="Q67" s="47" t="s">
        <v>15</v>
      </c>
      <c r="R67" s="9">
        <v>43614</v>
      </c>
      <c r="S67" s="9">
        <v>44347</v>
      </c>
    </row>
    <row r="68" spans="1:20" s="14" customFormat="1" hidden="1" x14ac:dyDescent="0.2">
      <c r="A68" s="63"/>
      <c r="B68" s="64" t="s">
        <v>361</v>
      </c>
      <c r="C68" s="3" t="e">
        <f>VLOOKUP(B68,'Contratti 2019'!A:I,1,0)</f>
        <v>#N/A</v>
      </c>
      <c r="D68" s="65" t="s">
        <v>358</v>
      </c>
      <c r="E68" s="66"/>
      <c r="F68" s="65" t="s">
        <v>359</v>
      </c>
      <c r="G68" s="65"/>
      <c r="H68" s="65"/>
      <c r="I68" s="65"/>
      <c r="J68" s="78"/>
      <c r="K68" s="78"/>
      <c r="L68" s="68"/>
      <c r="M68" s="69"/>
      <c r="N68" s="70"/>
      <c r="O68" s="65"/>
      <c r="P68" s="65"/>
      <c r="Q68" s="71"/>
      <c r="R68" s="71"/>
      <c r="S68" s="71"/>
    </row>
    <row r="69" spans="1:20" s="14" customFormat="1" x14ac:dyDescent="0.2">
      <c r="A69" s="2">
        <v>3000096415</v>
      </c>
      <c r="B69" s="3" t="s">
        <v>274</v>
      </c>
      <c r="C69" s="3" t="str">
        <f>VLOOKUP(B69,'Contratti 2019'!A:I,1,0)</f>
        <v xml:space="preserve">ZB128A1191 </v>
      </c>
      <c r="D69" s="42" t="s">
        <v>9</v>
      </c>
      <c r="E69" s="43">
        <v>80198650584</v>
      </c>
      <c r="F69" s="4" t="s">
        <v>275</v>
      </c>
      <c r="G69" s="44" t="s">
        <v>11</v>
      </c>
      <c r="H69" s="4" t="s">
        <v>276</v>
      </c>
      <c r="I69" s="4" t="s">
        <v>276</v>
      </c>
      <c r="J69" s="12" t="s">
        <v>277</v>
      </c>
      <c r="K69" s="12">
        <v>8282311003</v>
      </c>
      <c r="L69" s="5">
        <v>1350</v>
      </c>
      <c r="M69" s="9">
        <v>43615</v>
      </c>
      <c r="N69" s="7">
        <v>1647</v>
      </c>
      <c r="O69" s="4" t="s">
        <v>13</v>
      </c>
      <c r="P69" s="4" t="s">
        <v>362</v>
      </c>
      <c r="Q69" s="47" t="s">
        <v>15</v>
      </c>
      <c r="R69" s="9">
        <v>43615</v>
      </c>
      <c r="S69" s="9">
        <v>43615</v>
      </c>
    </row>
    <row r="70" spans="1:20" s="14" customFormat="1" x14ac:dyDescent="0.2">
      <c r="A70" s="2">
        <v>3000096472</v>
      </c>
      <c r="B70" s="3" t="s">
        <v>279</v>
      </c>
      <c r="C70" s="3" t="str">
        <f>VLOOKUP(B70,'Contratti 2019'!A:I,1,0)</f>
        <v>Z2D28ACC8E</v>
      </c>
      <c r="D70" s="42" t="s">
        <v>9</v>
      </c>
      <c r="E70" s="43">
        <v>80198650584</v>
      </c>
      <c r="F70" s="4" t="s">
        <v>280</v>
      </c>
      <c r="G70" s="44" t="s">
        <v>11</v>
      </c>
      <c r="H70" s="48" t="s">
        <v>63</v>
      </c>
      <c r="I70" s="48" t="s">
        <v>63</v>
      </c>
      <c r="J70" s="49">
        <v>3556360174</v>
      </c>
      <c r="K70" s="49" t="s">
        <v>64</v>
      </c>
      <c r="L70" s="5">
        <v>420</v>
      </c>
      <c r="M70" s="6">
        <v>43646</v>
      </c>
      <c r="N70" s="7">
        <v>420</v>
      </c>
      <c r="O70" s="4" t="s">
        <v>13</v>
      </c>
      <c r="P70" s="4" t="s">
        <v>281</v>
      </c>
      <c r="Q70" s="47" t="s">
        <v>48</v>
      </c>
      <c r="R70" s="9">
        <v>43621</v>
      </c>
      <c r="S70" s="6">
        <v>43646</v>
      </c>
    </row>
    <row r="71" spans="1:20" s="14" customFormat="1" x14ac:dyDescent="0.2">
      <c r="A71" s="2">
        <v>3000096474</v>
      </c>
      <c r="B71" s="3" t="s">
        <v>282</v>
      </c>
      <c r="C71" s="3" t="str">
        <f>VLOOKUP(B71,'Contratti 2019'!A:I,1,0)</f>
        <v>Z0A293837E</v>
      </c>
      <c r="D71" s="42" t="s">
        <v>9</v>
      </c>
      <c r="E71" s="43">
        <v>80198650584</v>
      </c>
      <c r="F71" s="4" t="s">
        <v>283</v>
      </c>
      <c r="G71" s="44" t="s">
        <v>11</v>
      </c>
      <c r="H71" s="44" t="s">
        <v>103</v>
      </c>
      <c r="I71" s="44" t="s">
        <v>103</v>
      </c>
      <c r="J71" s="60">
        <v>10304670150</v>
      </c>
      <c r="K71" s="60">
        <v>10304670150</v>
      </c>
      <c r="L71" s="5">
        <v>14000</v>
      </c>
      <c r="M71" s="9">
        <v>43830</v>
      </c>
      <c r="N71" s="7">
        <v>17080</v>
      </c>
      <c r="O71" s="4" t="s">
        <v>70</v>
      </c>
      <c r="P71" s="4" t="s">
        <v>284</v>
      </c>
      <c r="Q71" s="47" t="s">
        <v>15</v>
      </c>
      <c r="R71" s="6">
        <v>43621</v>
      </c>
      <c r="S71" s="9">
        <v>43830</v>
      </c>
    </row>
    <row r="72" spans="1:20" s="14" customFormat="1" x14ac:dyDescent="0.2">
      <c r="A72" s="2">
        <v>3000096473</v>
      </c>
      <c r="B72" s="3" t="s">
        <v>285</v>
      </c>
      <c r="C72" s="3" t="str">
        <f>VLOOKUP(B72,'Contratti 2019'!A:I,1,0)</f>
        <v>Z6428C88D3</v>
      </c>
      <c r="D72" s="42" t="s">
        <v>9</v>
      </c>
      <c r="E72" s="43">
        <v>80198650584</v>
      </c>
      <c r="F72" s="4" t="s">
        <v>286</v>
      </c>
      <c r="G72" s="44" t="s">
        <v>11</v>
      </c>
      <c r="H72" s="44" t="s">
        <v>287</v>
      </c>
      <c r="I72" s="44" t="s">
        <v>287</v>
      </c>
      <c r="J72" s="50">
        <v>13655081001</v>
      </c>
      <c r="K72" s="50">
        <v>13655081001</v>
      </c>
      <c r="L72" s="5">
        <v>1159</v>
      </c>
      <c r="M72" s="6">
        <v>43646</v>
      </c>
      <c r="N72" s="7">
        <v>1159</v>
      </c>
      <c r="O72" s="4" t="s">
        <v>13</v>
      </c>
      <c r="P72" s="4" t="s">
        <v>288</v>
      </c>
      <c r="Q72" s="47" t="s">
        <v>15</v>
      </c>
      <c r="R72" s="6">
        <v>43621</v>
      </c>
      <c r="S72" s="6">
        <v>43646</v>
      </c>
    </row>
    <row r="73" spans="1:20" s="14" customFormat="1" ht="30" customHeight="1" x14ac:dyDescent="0.2">
      <c r="A73" s="58">
        <v>3000096475</v>
      </c>
      <c r="B73" s="3" t="s">
        <v>289</v>
      </c>
      <c r="C73" s="3" t="str">
        <f>VLOOKUP(B73,'Contratti 2019'!A:I,1,0)</f>
        <v>Z4929383CE</v>
      </c>
      <c r="D73" s="42" t="s">
        <v>9</v>
      </c>
      <c r="E73" s="43">
        <v>80198650584</v>
      </c>
      <c r="F73" s="8" t="s">
        <v>290</v>
      </c>
      <c r="G73" s="44" t="s">
        <v>11</v>
      </c>
      <c r="H73" s="4" t="s">
        <v>173</v>
      </c>
      <c r="I73" s="4" t="s">
        <v>173</v>
      </c>
      <c r="J73" s="12">
        <v>85002540582</v>
      </c>
      <c r="K73" s="12">
        <v>2145541005</v>
      </c>
      <c r="L73" s="5">
        <v>2000</v>
      </c>
      <c r="M73" s="6">
        <v>43644</v>
      </c>
      <c r="N73" s="7">
        <v>2000</v>
      </c>
      <c r="O73" s="4" t="s">
        <v>70</v>
      </c>
      <c r="P73" s="4" t="s">
        <v>291</v>
      </c>
      <c r="Q73" s="47" t="s">
        <v>15</v>
      </c>
      <c r="R73" s="9">
        <v>43621</v>
      </c>
      <c r="S73" s="6">
        <v>43644</v>
      </c>
    </row>
    <row r="74" spans="1:20" s="14" customFormat="1" x14ac:dyDescent="0.2">
      <c r="A74" s="2">
        <v>3000096524</v>
      </c>
      <c r="B74" s="3" t="s">
        <v>292</v>
      </c>
      <c r="C74" s="3" t="str">
        <f>VLOOKUP(B74,'Contratti 2019'!A:I,1,0)</f>
        <v>Z2A28C8AD7</v>
      </c>
      <c r="D74" s="42" t="s">
        <v>9</v>
      </c>
      <c r="E74" s="43">
        <v>80198650584</v>
      </c>
      <c r="F74" s="4" t="s">
        <v>293</v>
      </c>
      <c r="G74" s="44" t="s">
        <v>11</v>
      </c>
      <c r="H74" s="11" t="s">
        <v>294</v>
      </c>
      <c r="I74" s="11" t="s">
        <v>294</v>
      </c>
      <c r="J74" s="12">
        <v>4755861004</v>
      </c>
      <c r="K74" s="12">
        <v>4755861004</v>
      </c>
      <c r="L74" s="5">
        <v>9903</v>
      </c>
      <c r="M74" s="6">
        <v>43830</v>
      </c>
      <c r="N74" s="7">
        <f>L74*1.22</f>
        <v>12081.66</v>
      </c>
      <c r="O74" s="4" t="s">
        <v>13</v>
      </c>
      <c r="P74" s="4" t="s">
        <v>295</v>
      </c>
      <c r="Q74" s="9" t="s">
        <v>48</v>
      </c>
      <c r="R74" s="9">
        <v>43627</v>
      </c>
      <c r="S74" s="6">
        <v>43830</v>
      </c>
      <c r="T74" s="2" t="s">
        <v>351</v>
      </c>
    </row>
    <row r="75" spans="1:20" s="14" customFormat="1" x14ac:dyDescent="0.2">
      <c r="A75" s="2">
        <v>3000096525</v>
      </c>
      <c r="B75" s="3" t="s">
        <v>296</v>
      </c>
      <c r="C75" s="3" t="str">
        <f>VLOOKUP(B75,'Contratti 2019'!A:I,1,0)</f>
        <v>Z0C28C8D8A</v>
      </c>
      <c r="D75" s="42" t="s">
        <v>9</v>
      </c>
      <c r="E75" s="43">
        <v>80198650584</v>
      </c>
      <c r="F75" s="59" t="s">
        <v>297</v>
      </c>
      <c r="G75" s="44" t="s">
        <v>11</v>
      </c>
      <c r="H75" s="11" t="s">
        <v>298</v>
      </c>
      <c r="I75" s="11" t="s">
        <v>298</v>
      </c>
      <c r="J75" s="12">
        <v>5050711000</v>
      </c>
      <c r="K75" s="12">
        <v>5050711000</v>
      </c>
      <c r="L75" s="5">
        <v>1485</v>
      </c>
      <c r="M75" s="6">
        <v>44360</v>
      </c>
      <c r="N75" s="7">
        <f>+L75*1.22</f>
        <v>1811.7</v>
      </c>
      <c r="O75" s="4" t="s">
        <v>13</v>
      </c>
      <c r="P75" s="4" t="s">
        <v>299</v>
      </c>
      <c r="Q75" s="47" t="s">
        <v>15</v>
      </c>
      <c r="R75" s="9">
        <v>43627</v>
      </c>
      <c r="S75" s="6">
        <v>44360</v>
      </c>
      <c r="T75" s="2" t="s">
        <v>351</v>
      </c>
    </row>
    <row r="76" spans="1:20" s="14" customFormat="1" x14ac:dyDescent="0.2">
      <c r="A76" s="2">
        <v>3000096526</v>
      </c>
      <c r="B76" s="3" t="s">
        <v>300</v>
      </c>
      <c r="C76" s="3" t="str">
        <f>VLOOKUP(B76,'Contratti 2019'!A:I,1,0)</f>
        <v>ZF128C8E79</v>
      </c>
      <c r="D76" s="42" t="s">
        <v>9</v>
      </c>
      <c r="E76" s="43">
        <v>80198650584</v>
      </c>
      <c r="F76" s="59" t="s">
        <v>301</v>
      </c>
      <c r="G76" s="44" t="s">
        <v>11</v>
      </c>
      <c r="H76" s="4" t="s">
        <v>302</v>
      </c>
      <c r="I76" s="4" t="s">
        <v>302</v>
      </c>
      <c r="J76" s="12">
        <v>13144691006</v>
      </c>
      <c r="K76" s="12">
        <v>13144691006</v>
      </c>
      <c r="L76" s="5">
        <v>9450</v>
      </c>
      <c r="M76" s="6">
        <v>44020</v>
      </c>
      <c r="N76" s="7">
        <f>+L76*1.22</f>
        <v>11529</v>
      </c>
      <c r="O76" s="4" t="s">
        <v>13</v>
      </c>
      <c r="P76" s="4" t="s">
        <v>303</v>
      </c>
      <c r="Q76" s="47" t="s">
        <v>15</v>
      </c>
      <c r="R76" s="9">
        <v>43627</v>
      </c>
      <c r="S76" s="6">
        <v>44020</v>
      </c>
      <c r="T76" s="2" t="s">
        <v>351</v>
      </c>
    </row>
    <row r="77" spans="1:20" s="14" customFormat="1" ht="36.75" customHeight="1" x14ac:dyDescent="0.2">
      <c r="A77" s="2">
        <v>3000096529</v>
      </c>
      <c r="B77" s="3" t="s">
        <v>304</v>
      </c>
      <c r="C77" s="3" t="str">
        <f>VLOOKUP(B77,'Contratti 2019'!A:I,1,0)</f>
        <v>ZAC2938404</v>
      </c>
      <c r="D77" s="42" t="s">
        <v>9</v>
      </c>
      <c r="E77" s="43">
        <v>80198650584</v>
      </c>
      <c r="F77" s="11" t="s">
        <v>305</v>
      </c>
      <c r="G77" s="11" t="s">
        <v>11</v>
      </c>
      <c r="H77" s="11" t="s">
        <v>73</v>
      </c>
      <c r="I77" s="11" t="s">
        <v>73</v>
      </c>
      <c r="J77" s="12">
        <v>97378220582</v>
      </c>
      <c r="K77" s="12">
        <v>97378220582</v>
      </c>
      <c r="L77" s="5">
        <v>1800</v>
      </c>
      <c r="M77" s="6">
        <v>43830</v>
      </c>
      <c r="N77" s="7">
        <v>1802</v>
      </c>
      <c r="O77" s="4" t="s">
        <v>70</v>
      </c>
      <c r="P77" s="4" t="s">
        <v>306</v>
      </c>
      <c r="Q77" s="47" t="s">
        <v>15</v>
      </c>
      <c r="R77" s="9">
        <v>43627</v>
      </c>
      <c r="S77" s="6">
        <v>43830</v>
      </c>
    </row>
    <row r="78" spans="1:20" s="14" customFormat="1" x14ac:dyDescent="0.2">
      <c r="A78" s="2">
        <v>3000096568</v>
      </c>
      <c r="B78" s="3" t="s">
        <v>307</v>
      </c>
      <c r="C78" s="3" t="str">
        <f>VLOOKUP(B78,'Contratti 2019'!A:I,1,0)</f>
        <v>Z2328DD941</v>
      </c>
      <c r="D78" s="42" t="s">
        <v>9</v>
      </c>
      <c r="E78" s="43">
        <v>80198650584</v>
      </c>
      <c r="F78" s="4" t="s">
        <v>308</v>
      </c>
      <c r="G78" s="44" t="s">
        <v>11</v>
      </c>
      <c r="H78" s="4" t="s">
        <v>309</v>
      </c>
      <c r="I78" s="4" t="s">
        <v>309</v>
      </c>
      <c r="J78" s="12">
        <v>8786221005</v>
      </c>
      <c r="K78" s="12">
        <v>8786221005</v>
      </c>
      <c r="L78" s="5">
        <v>19500</v>
      </c>
      <c r="M78" s="6">
        <v>43830</v>
      </c>
      <c r="N78" s="7">
        <v>14698.56</v>
      </c>
      <c r="O78" s="4" t="s">
        <v>13</v>
      </c>
      <c r="P78" s="4" t="s">
        <v>310</v>
      </c>
      <c r="Q78" s="47" t="s">
        <v>15</v>
      </c>
      <c r="R78" s="9">
        <v>43634</v>
      </c>
      <c r="S78" s="6">
        <v>43830</v>
      </c>
      <c r="T78" s="2" t="s">
        <v>351</v>
      </c>
    </row>
    <row r="79" spans="1:20" s="14" customFormat="1" x14ac:dyDescent="0.2">
      <c r="A79" s="2">
        <v>3000096569</v>
      </c>
      <c r="B79" s="3" t="s">
        <v>311</v>
      </c>
      <c r="C79" s="3" t="str">
        <f>VLOOKUP(B79,'Contratti 2019'!A:I,1,0)</f>
        <v>ZE628DD9D9</v>
      </c>
      <c r="D79" s="42" t="s">
        <v>9</v>
      </c>
      <c r="E79" s="43">
        <v>80198650584</v>
      </c>
      <c r="F79" s="79" t="s">
        <v>312</v>
      </c>
      <c r="G79" s="44" t="s">
        <v>11</v>
      </c>
      <c r="H79" s="57" t="s">
        <v>313</v>
      </c>
      <c r="I79" s="57" t="s">
        <v>313</v>
      </c>
      <c r="J79" s="60">
        <v>7642420967</v>
      </c>
      <c r="K79" s="60">
        <v>7642420967</v>
      </c>
      <c r="L79" s="5">
        <v>14000</v>
      </c>
      <c r="M79" s="9">
        <v>44012</v>
      </c>
      <c r="N79" s="7">
        <v>17080</v>
      </c>
      <c r="O79" s="4" t="s">
        <v>13</v>
      </c>
      <c r="P79" s="4" t="s">
        <v>314</v>
      </c>
      <c r="Q79" s="47" t="s">
        <v>15</v>
      </c>
      <c r="R79" s="9">
        <v>43634</v>
      </c>
      <c r="S79" s="9">
        <v>44012</v>
      </c>
    </row>
    <row r="80" spans="1:20" s="14" customFormat="1" x14ac:dyDescent="0.2">
      <c r="A80" s="2">
        <v>3000096578</v>
      </c>
      <c r="B80" s="3" t="s">
        <v>315</v>
      </c>
      <c r="C80" s="3" t="str">
        <f>VLOOKUP(B80,'Contratti 2019'!A:I,1,0)</f>
        <v>Z6428E7505</v>
      </c>
      <c r="D80" s="42" t="s">
        <v>9</v>
      </c>
      <c r="E80" s="43">
        <v>80198650584</v>
      </c>
      <c r="F80" s="44" t="s">
        <v>316</v>
      </c>
      <c r="G80" s="44" t="s">
        <v>11</v>
      </c>
      <c r="H80" s="48" t="s">
        <v>18</v>
      </c>
      <c r="I80" s="45" t="s">
        <v>18</v>
      </c>
      <c r="J80" s="49" t="s">
        <v>19</v>
      </c>
      <c r="K80" s="50" t="s">
        <v>20</v>
      </c>
      <c r="L80" s="5">
        <v>350</v>
      </c>
      <c r="M80" s="9">
        <v>43646</v>
      </c>
      <c r="N80" s="7">
        <v>364</v>
      </c>
      <c r="O80" s="4" t="s">
        <v>13</v>
      </c>
      <c r="P80" s="4" t="s">
        <v>317</v>
      </c>
      <c r="Q80" s="47" t="s">
        <v>15</v>
      </c>
      <c r="R80" s="9">
        <v>43636</v>
      </c>
      <c r="S80" s="9">
        <v>43646</v>
      </c>
    </row>
    <row r="81" spans="1:20" s="14" customFormat="1" ht="26.25" customHeight="1" x14ac:dyDescent="0.2">
      <c r="A81" s="2">
        <v>3000096580</v>
      </c>
      <c r="B81" s="3" t="s">
        <v>318</v>
      </c>
      <c r="C81" s="3" t="str">
        <f>VLOOKUP(B81,'Contratti 2019'!A:I,1,0)</f>
        <v>ZE828EE513</v>
      </c>
      <c r="D81" s="42" t="s">
        <v>9</v>
      </c>
      <c r="E81" s="43">
        <v>80198650584</v>
      </c>
      <c r="F81" s="8" t="s">
        <v>319</v>
      </c>
      <c r="G81" s="44" t="s">
        <v>11</v>
      </c>
      <c r="H81" s="48" t="s">
        <v>320</v>
      </c>
      <c r="I81" s="45" t="s">
        <v>320</v>
      </c>
      <c r="J81" s="49">
        <v>11837471009</v>
      </c>
      <c r="K81" s="50">
        <v>11837471009</v>
      </c>
      <c r="L81" s="5">
        <v>7400</v>
      </c>
      <c r="M81" s="9">
        <v>43646</v>
      </c>
      <c r="N81" s="7">
        <v>8052</v>
      </c>
      <c r="O81" s="4" t="s">
        <v>13</v>
      </c>
      <c r="P81" s="4" t="s">
        <v>321</v>
      </c>
      <c r="Q81" s="47" t="s">
        <v>15</v>
      </c>
      <c r="R81" s="9">
        <v>43637</v>
      </c>
      <c r="S81" s="9">
        <v>43646</v>
      </c>
    </row>
    <row r="82" spans="1:20" s="14" customFormat="1" x14ac:dyDescent="0.2">
      <c r="A82" s="58">
        <v>3000096585</v>
      </c>
      <c r="B82" s="3" t="s">
        <v>322</v>
      </c>
      <c r="C82" s="3" t="str">
        <f>VLOOKUP(B82,'Contratti 2019'!A:I,1,0)</f>
        <v>Z7A2915A4D</v>
      </c>
      <c r="D82" s="42" t="s">
        <v>9</v>
      </c>
      <c r="E82" s="43">
        <v>80198650584</v>
      </c>
      <c r="F82" s="15" t="s">
        <v>323</v>
      </c>
      <c r="G82" s="44" t="s">
        <v>11</v>
      </c>
      <c r="H82" s="4" t="s">
        <v>324</v>
      </c>
      <c r="I82" s="4" t="s">
        <v>324</v>
      </c>
      <c r="J82" s="10">
        <v>2079650244</v>
      </c>
      <c r="K82" s="10">
        <v>2079650244</v>
      </c>
      <c r="L82" s="5">
        <v>20000</v>
      </c>
      <c r="M82" s="6">
        <v>43830</v>
      </c>
      <c r="N82" s="80">
        <v>11529</v>
      </c>
      <c r="O82" s="4" t="s">
        <v>70</v>
      </c>
      <c r="P82" s="4" t="s">
        <v>325</v>
      </c>
      <c r="Q82" s="47" t="s">
        <v>15</v>
      </c>
      <c r="R82" s="81">
        <v>43640</v>
      </c>
      <c r="S82" s="6">
        <v>43830</v>
      </c>
    </row>
    <row r="83" spans="1:20" s="14" customFormat="1" x14ac:dyDescent="0.2">
      <c r="A83" s="2">
        <v>3000096987</v>
      </c>
      <c r="B83" s="3" t="s">
        <v>235</v>
      </c>
      <c r="C83" s="3" t="str">
        <f>VLOOKUP(B83,'Contratti 2019'!A:I,1,0)</f>
        <v>XXXXXXXXXX</v>
      </c>
      <c r="D83" s="42" t="s">
        <v>9</v>
      </c>
      <c r="E83" s="43">
        <v>80198650584</v>
      </c>
      <c r="F83" s="8" t="s">
        <v>326</v>
      </c>
      <c r="G83" s="44" t="s">
        <v>11</v>
      </c>
      <c r="H83" s="4" t="s">
        <v>327</v>
      </c>
      <c r="I83" s="4" t="s">
        <v>327</v>
      </c>
      <c r="J83" s="12">
        <v>7765441006</v>
      </c>
      <c r="K83" s="10">
        <v>7765441006</v>
      </c>
      <c r="L83" s="5">
        <v>56</v>
      </c>
      <c r="M83" s="9">
        <v>43646</v>
      </c>
      <c r="N83" s="7">
        <v>64.8</v>
      </c>
      <c r="O83" s="4" t="s">
        <v>13</v>
      </c>
      <c r="P83" s="4" t="s">
        <v>328</v>
      </c>
      <c r="Q83" s="47" t="s">
        <v>15</v>
      </c>
      <c r="R83" s="9">
        <v>43641</v>
      </c>
      <c r="S83" s="9">
        <v>43646</v>
      </c>
    </row>
    <row r="84" spans="1:20" s="14" customFormat="1" x14ac:dyDescent="0.2">
      <c r="A84" s="2">
        <v>3000096967</v>
      </c>
      <c r="B84" s="3" t="s">
        <v>235</v>
      </c>
      <c r="C84" s="3" t="str">
        <f>VLOOKUP(B84,'Contratti 2019'!A:I,1,0)</f>
        <v>XXXXXXXXXX</v>
      </c>
      <c r="D84" s="42" t="s">
        <v>9</v>
      </c>
      <c r="E84" s="43">
        <v>80198650584</v>
      </c>
      <c r="F84" s="8" t="s">
        <v>329</v>
      </c>
      <c r="G84" s="44" t="s">
        <v>11</v>
      </c>
      <c r="H84" s="4" t="s">
        <v>330</v>
      </c>
      <c r="I84" s="4" t="s">
        <v>330</v>
      </c>
      <c r="J84" s="12">
        <v>3230150967</v>
      </c>
      <c r="K84" s="10">
        <v>3230150967</v>
      </c>
      <c r="L84" s="5">
        <v>7878</v>
      </c>
      <c r="M84" s="9">
        <v>43769</v>
      </c>
      <c r="N84" s="7">
        <v>9611.16</v>
      </c>
      <c r="O84" s="4" t="s">
        <v>13</v>
      </c>
      <c r="P84" s="4" t="s">
        <v>331</v>
      </c>
      <c r="Q84" s="47" t="s">
        <v>15</v>
      </c>
      <c r="R84" s="9">
        <v>43644</v>
      </c>
      <c r="S84" s="9">
        <v>43769</v>
      </c>
    </row>
    <row r="85" spans="1:20" s="14" customFormat="1" ht="20.25" customHeight="1" x14ac:dyDescent="0.2">
      <c r="A85" s="2">
        <v>3000096988</v>
      </c>
      <c r="B85" s="3" t="s">
        <v>363</v>
      </c>
      <c r="C85" s="3" t="str">
        <f>VLOOKUP(B85,'Contratti 2019'!A:I,1,0)</f>
        <v>Z93290941F</v>
      </c>
      <c r="D85" s="42" t="s">
        <v>9</v>
      </c>
      <c r="E85" s="43">
        <v>80198650584</v>
      </c>
      <c r="F85" s="8" t="s">
        <v>364</v>
      </c>
      <c r="G85" s="44" t="s">
        <v>11</v>
      </c>
      <c r="H85" s="4" t="s">
        <v>365</v>
      </c>
      <c r="I85" s="4" t="s">
        <v>365</v>
      </c>
      <c r="J85" s="12">
        <v>12086540155</v>
      </c>
      <c r="K85" s="12">
        <v>12086540155</v>
      </c>
      <c r="L85" s="5">
        <v>240.5</v>
      </c>
      <c r="M85" s="6">
        <v>43647</v>
      </c>
      <c r="N85" s="7">
        <v>293.41000000000003</v>
      </c>
      <c r="O85" s="4" t="s">
        <v>13</v>
      </c>
      <c r="P85" s="4" t="s">
        <v>366</v>
      </c>
      <c r="Q85" s="47" t="s">
        <v>15</v>
      </c>
      <c r="R85" s="9">
        <v>43647</v>
      </c>
      <c r="S85" s="6">
        <v>43647</v>
      </c>
    </row>
    <row r="86" spans="1:20" s="14" customFormat="1" ht="25.5" x14ac:dyDescent="0.2">
      <c r="A86" s="2">
        <v>3000097042</v>
      </c>
      <c r="B86" s="3" t="s">
        <v>367</v>
      </c>
      <c r="C86" s="3" t="str">
        <f>VLOOKUP(B86,'Contratti 2019'!A:I,1,0)</f>
        <v>Z1929211FA</v>
      </c>
      <c r="D86" s="42" t="s">
        <v>9</v>
      </c>
      <c r="E86" s="43">
        <v>80198650584</v>
      </c>
      <c r="F86" s="8" t="s">
        <v>368</v>
      </c>
      <c r="G86" s="44" t="s">
        <v>11</v>
      </c>
      <c r="H86" s="44" t="s">
        <v>369</v>
      </c>
      <c r="I86" s="44" t="s">
        <v>369</v>
      </c>
      <c r="J86" s="60">
        <v>10027410157</v>
      </c>
      <c r="K86" s="50">
        <v>10027410157</v>
      </c>
      <c r="L86" s="5">
        <v>16800</v>
      </c>
      <c r="M86" s="9">
        <v>43830</v>
      </c>
      <c r="N86" s="7">
        <f>L86*1.22</f>
        <v>20496</v>
      </c>
      <c r="O86" s="4" t="s">
        <v>13</v>
      </c>
      <c r="P86" s="4" t="s">
        <v>370</v>
      </c>
      <c r="Q86" s="47" t="s">
        <v>15</v>
      </c>
      <c r="R86" s="9">
        <v>43655</v>
      </c>
      <c r="S86" s="9">
        <v>43830</v>
      </c>
    </row>
    <row r="87" spans="1:20" s="14" customFormat="1" x14ac:dyDescent="0.2">
      <c r="A87" s="2">
        <v>3000097043</v>
      </c>
      <c r="B87" s="3" t="s">
        <v>371</v>
      </c>
      <c r="C87" s="3" t="str">
        <f>VLOOKUP(B87,'Contratti 2019'!A:I,1,0)</f>
        <v>Z382927A6B</v>
      </c>
      <c r="D87" s="42" t="s">
        <v>9</v>
      </c>
      <c r="E87" s="43">
        <v>80198650584</v>
      </c>
      <c r="F87" s="4" t="s">
        <v>113</v>
      </c>
      <c r="G87" s="44" t="s">
        <v>11</v>
      </c>
      <c r="H87" s="48" t="s">
        <v>68</v>
      </c>
      <c r="I87" s="48" t="s">
        <v>68</v>
      </c>
      <c r="J87" s="49" t="s">
        <v>69</v>
      </c>
      <c r="K87" s="10">
        <v>5119881216</v>
      </c>
      <c r="L87" s="5">
        <v>1250</v>
      </c>
      <c r="M87" s="6">
        <v>43677</v>
      </c>
      <c r="N87" s="7">
        <v>1319.37</v>
      </c>
      <c r="O87" s="4" t="s">
        <v>13</v>
      </c>
      <c r="P87" s="4" t="s">
        <v>372</v>
      </c>
      <c r="Q87" s="47" t="s">
        <v>15</v>
      </c>
      <c r="R87" s="9">
        <v>43656</v>
      </c>
      <c r="S87" s="6">
        <v>43677</v>
      </c>
    </row>
    <row r="88" spans="1:20" s="14" customFormat="1" x14ac:dyDescent="0.2">
      <c r="A88" s="2">
        <v>3000097073</v>
      </c>
      <c r="B88" s="3" t="s">
        <v>373</v>
      </c>
      <c r="C88" s="3" t="str">
        <f>VLOOKUP(B88,'Contratti 2019'!A:I,1,0)</f>
        <v>ZB9292C563</v>
      </c>
      <c r="D88" s="42" t="s">
        <v>9</v>
      </c>
      <c r="E88" s="43">
        <v>80198650584</v>
      </c>
      <c r="F88" s="8" t="s">
        <v>374</v>
      </c>
      <c r="G88" s="44" t="s">
        <v>11</v>
      </c>
      <c r="H88" s="11" t="s">
        <v>110</v>
      </c>
      <c r="I88" s="45" t="s">
        <v>110</v>
      </c>
      <c r="J88" s="46">
        <v>11885141009</v>
      </c>
      <c r="K88" s="50">
        <v>11885141009</v>
      </c>
      <c r="L88" s="5">
        <v>2200</v>
      </c>
      <c r="M88" s="9">
        <v>43665</v>
      </c>
      <c r="N88" s="7">
        <v>2671.8</v>
      </c>
      <c r="O88" s="4" t="s">
        <v>13</v>
      </c>
      <c r="P88" s="4" t="s">
        <v>375</v>
      </c>
      <c r="Q88" s="47" t="s">
        <v>15</v>
      </c>
      <c r="R88" s="9">
        <v>43657</v>
      </c>
      <c r="S88" s="9">
        <v>43665</v>
      </c>
    </row>
    <row r="89" spans="1:20" s="14" customFormat="1" x14ac:dyDescent="0.2">
      <c r="A89" s="2">
        <v>3000097080</v>
      </c>
      <c r="B89" s="3" t="s">
        <v>376</v>
      </c>
      <c r="C89" s="3" t="str">
        <f>VLOOKUP(B89,'Contratti 2019'!A:I,1,0)</f>
        <v>ZC829355A3</v>
      </c>
      <c r="D89" s="42" t="s">
        <v>9</v>
      </c>
      <c r="E89" s="43">
        <v>80198650584</v>
      </c>
      <c r="F89" s="8" t="s">
        <v>319</v>
      </c>
      <c r="G89" s="44" t="s">
        <v>11</v>
      </c>
      <c r="H89" s="48" t="s">
        <v>320</v>
      </c>
      <c r="I89" s="45" t="s">
        <v>320</v>
      </c>
      <c r="J89" s="49">
        <v>11837471009</v>
      </c>
      <c r="K89" s="50">
        <v>11837471009</v>
      </c>
      <c r="L89" s="5">
        <v>700</v>
      </c>
      <c r="M89" s="6">
        <v>43646</v>
      </c>
      <c r="N89" s="7">
        <v>854</v>
      </c>
      <c r="O89" s="4" t="s">
        <v>13</v>
      </c>
      <c r="P89" s="4" t="s">
        <v>377</v>
      </c>
      <c r="Q89" s="47" t="s">
        <v>15</v>
      </c>
      <c r="R89" s="9">
        <v>43662</v>
      </c>
      <c r="S89" s="6">
        <v>43646</v>
      </c>
    </row>
    <row r="90" spans="1:20" s="14" customFormat="1" x14ac:dyDescent="0.2">
      <c r="A90" s="2">
        <v>3000097081</v>
      </c>
      <c r="B90" s="3" t="s">
        <v>378</v>
      </c>
      <c r="C90" s="3" t="str">
        <f>VLOOKUP(B90,'Contratti 2019'!A:I,1,0)</f>
        <v>ZA92935811</v>
      </c>
      <c r="D90" s="42" t="s">
        <v>9</v>
      </c>
      <c r="E90" s="43">
        <v>80198650584</v>
      </c>
      <c r="F90" s="8" t="s">
        <v>379</v>
      </c>
      <c r="G90" s="44" t="s">
        <v>11</v>
      </c>
      <c r="H90" s="4" t="s">
        <v>380</v>
      </c>
      <c r="I90" s="4" t="s">
        <v>380</v>
      </c>
      <c r="J90" s="49">
        <v>8520140586</v>
      </c>
      <c r="K90" s="50">
        <v>2078061005</v>
      </c>
      <c r="L90" s="5">
        <v>2562</v>
      </c>
      <c r="M90" s="6">
        <v>43677</v>
      </c>
      <c r="N90" s="7">
        <v>3125.64</v>
      </c>
      <c r="O90" s="4" t="s">
        <v>13</v>
      </c>
      <c r="P90" s="4" t="s">
        <v>381</v>
      </c>
      <c r="Q90" s="47" t="s">
        <v>15</v>
      </c>
      <c r="R90" s="9">
        <v>43662</v>
      </c>
      <c r="S90" s="6">
        <v>43677</v>
      </c>
    </row>
    <row r="91" spans="1:20" s="14" customFormat="1" x14ac:dyDescent="0.2">
      <c r="A91" s="2">
        <v>3000097084</v>
      </c>
      <c r="B91" s="3" t="s">
        <v>382</v>
      </c>
      <c r="C91" s="3" t="str">
        <f>VLOOKUP(B91,'Contratti 2019'!A:I,1,0)</f>
        <v>Z5A293866D</v>
      </c>
      <c r="D91" s="42" t="s">
        <v>9</v>
      </c>
      <c r="E91" s="43">
        <v>80198650584</v>
      </c>
      <c r="F91" s="8" t="s">
        <v>364</v>
      </c>
      <c r="G91" s="44" t="s">
        <v>11</v>
      </c>
      <c r="H91" s="4" t="s">
        <v>383</v>
      </c>
      <c r="I91" s="4" t="s">
        <v>383</v>
      </c>
      <c r="J91" s="49" t="s">
        <v>384</v>
      </c>
      <c r="K91" s="50" t="s">
        <v>384</v>
      </c>
      <c r="L91" s="5">
        <v>223.8</v>
      </c>
      <c r="M91" s="6">
        <v>43646</v>
      </c>
      <c r="N91" s="82">
        <f>+L91*1.22</f>
        <v>273.036</v>
      </c>
      <c r="O91" s="4" t="s">
        <v>13</v>
      </c>
      <c r="P91" s="4" t="s">
        <v>385</v>
      </c>
      <c r="Q91" s="47" t="s">
        <v>15</v>
      </c>
      <c r="R91" s="9">
        <v>43662</v>
      </c>
      <c r="S91" s="6">
        <v>43646</v>
      </c>
    </row>
    <row r="92" spans="1:20" s="14" customFormat="1" x14ac:dyDescent="0.2">
      <c r="A92" s="2">
        <v>3000097104</v>
      </c>
      <c r="B92" s="3" t="s">
        <v>386</v>
      </c>
      <c r="C92" s="3" t="str">
        <f>VLOOKUP(B92,'Contratti 2019'!A:I,1,0)</f>
        <v>ZA12944911</v>
      </c>
      <c r="D92" s="42" t="s">
        <v>9</v>
      </c>
      <c r="E92" s="43">
        <v>80198650584</v>
      </c>
      <c r="F92" s="8" t="s">
        <v>387</v>
      </c>
      <c r="G92" s="44" t="s">
        <v>11</v>
      </c>
      <c r="H92" s="4" t="s">
        <v>380</v>
      </c>
      <c r="I92" s="4" t="s">
        <v>380</v>
      </c>
      <c r="J92" s="49">
        <v>8520140586</v>
      </c>
      <c r="K92" s="50">
        <v>2078061005</v>
      </c>
      <c r="L92" s="5">
        <v>2562</v>
      </c>
      <c r="M92" s="6">
        <v>43678</v>
      </c>
      <c r="N92" s="7">
        <v>3125.64</v>
      </c>
      <c r="O92" s="4" t="s">
        <v>13</v>
      </c>
      <c r="P92" s="4" t="s">
        <v>388</v>
      </c>
      <c r="Q92" s="47" t="s">
        <v>15</v>
      </c>
      <c r="R92" s="9">
        <v>43668</v>
      </c>
      <c r="S92" s="6">
        <v>43678</v>
      </c>
    </row>
    <row r="93" spans="1:20" s="14" customFormat="1" x14ac:dyDescent="0.2">
      <c r="A93" s="2">
        <v>3000097103</v>
      </c>
      <c r="B93" s="3" t="s">
        <v>389</v>
      </c>
      <c r="C93" s="3" t="str">
        <f>VLOOKUP(B93,'Contratti 2019'!A:I,1,0)</f>
        <v>ZB32944904</v>
      </c>
      <c r="D93" s="42" t="s">
        <v>9</v>
      </c>
      <c r="E93" s="43">
        <v>80198650584</v>
      </c>
      <c r="F93" s="4" t="s">
        <v>249</v>
      </c>
      <c r="G93" s="44" t="s">
        <v>11</v>
      </c>
      <c r="H93" s="4" t="s">
        <v>243</v>
      </c>
      <c r="I93" s="44" t="s">
        <v>243</v>
      </c>
      <c r="J93" s="60">
        <v>9609931002</v>
      </c>
      <c r="K93" s="60">
        <v>9609931002</v>
      </c>
      <c r="L93" s="5">
        <v>3894.43</v>
      </c>
      <c r="M93" s="6">
        <v>43677</v>
      </c>
      <c r="N93" s="7">
        <f>L93*1.22</f>
        <v>4751.2046</v>
      </c>
      <c r="O93" s="4" t="s">
        <v>13</v>
      </c>
      <c r="P93" s="4" t="s">
        <v>390</v>
      </c>
      <c r="Q93" s="9" t="s">
        <v>48</v>
      </c>
      <c r="R93" s="9">
        <v>43668</v>
      </c>
      <c r="S93" s="6">
        <v>43677</v>
      </c>
      <c r="T93" s="2"/>
    </row>
    <row r="94" spans="1:20" s="14" customFormat="1" x14ac:dyDescent="0.2">
      <c r="A94" s="2">
        <v>3000097105</v>
      </c>
      <c r="B94" s="3" t="s">
        <v>391</v>
      </c>
      <c r="C94" s="3" t="str">
        <f>VLOOKUP(B94,'Contratti 2019'!A:I,1,0)</f>
        <v>ZE52948E61</v>
      </c>
      <c r="D94" s="42" t="s">
        <v>9</v>
      </c>
      <c r="E94" s="43">
        <v>80198650584</v>
      </c>
      <c r="F94" s="4" t="s">
        <v>392</v>
      </c>
      <c r="G94" s="44" t="s">
        <v>11</v>
      </c>
      <c r="H94" s="4" t="s">
        <v>243</v>
      </c>
      <c r="I94" s="44" t="s">
        <v>243</v>
      </c>
      <c r="J94" s="60">
        <v>9609931002</v>
      </c>
      <c r="K94" s="60">
        <v>9609931002</v>
      </c>
      <c r="L94" s="5">
        <v>1862</v>
      </c>
      <c r="M94" s="6">
        <v>43677</v>
      </c>
      <c r="N94" s="7">
        <f>L94*1.22</f>
        <v>2271.64</v>
      </c>
      <c r="O94" s="4" t="s">
        <v>13</v>
      </c>
      <c r="P94" s="4" t="s">
        <v>393</v>
      </c>
      <c r="Q94" s="9" t="s">
        <v>48</v>
      </c>
      <c r="R94" s="9">
        <v>43668</v>
      </c>
      <c r="S94" s="6">
        <v>43677</v>
      </c>
      <c r="T94" s="2"/>
    </row>
    <row r="95" spans="1:20" s="14" customFormat="1" ht="19.5" customHeight="1" x14ac:dyDescent="0.2">
      <c r="A95" s="2">
        <v>3000097125</v>
      </c>
      <c r="B95" s="3" t="s">
        <v>394</v>
      </c>
      <c r="C95" s="3" t="str">
        <f>VLOOKUP(B95,'Contratti 2019'!A:I,1,0)</f>
        <v>Z97295415F</v>
      </c>
      <c r="D95" s="42" t="s">
        <v>9</v>
      </c>
      <c r="E95" s="43">
        <v>80198650584</v>
      </c>
      <c r="F95" s="8" t="s">
        <v>395</v>
      </c>
      <c r="G95" s="44" t="s">
        <v>11</v>
      </c>
      <c r="H95" s="4" t="s">
        <v>302</v>
      </c>
      <c r="I95" s="4" t="s">
        <v>302</v>
      </c>
      <c r="J95" s="12">
        <v>13144691006</v>
      </c>
      <c r="K95" s="12">
        <v>13144691006</v>
      </c>
      <c r="L95" s="5">
        <v>12350</v>
      </c>
      <c r="M95" s="6">
        <v>43830</v>
      </c>
      <c r="N95" s="7">
        <f>L95*1.22</f>
        <v>15067</v>
      </c>
      <c r="O95" s="4" t="s">
        <v>13</v>
      </c>
      <c r="P95" s="4" t="s">
        <v>396</v>
      </c>
      <c r="Q95" s="9" t="s">
        <v>48</v>
      </c>
      <c r="R95" s="9">
        <v>43671</v>
      </c>
      <c r="S95" s="6">
        <v>43830</v>
      </c>
      <c r="T95" s="2" t="s">
        <v>351</v>
      </c>
    </row>
    <row r="96" spans="1:20" s="14" customFormat="1" ht="18" customHeight="1" x14ac:dyDescent="0.2">
      <c r="A96" s="2">
        <v>3000100669</v>
      </c>
      <c r="B96" s="3" t="s">
        <v>397</v>
      </c>
      <c r="C96" s="3" t="str">
        <f>VLOOKUP(B96,'Contratti 2019'!A:I,1,0)</f>
        <v>Z82295B54A</v>
      </c>
      <c r="D96" s="42" t="s">
        <v>9</v>
      </c>
      <c r="E96" s="43">
        <v>80198650584</v>
      </c>
      <c r="F96" s="8" t="s">
        <v>398</v>
      </c>
      <c r="G96" s="44" t="s">
        <v>11</v>
      </c>
      <c r="H96" s="11" t="s">
        <v>399</v>
      </c>
      <c r="I96" s="11" t="s">
        <v>399</v>
      </c>
      <c r="J96" s="12" t="s">
        <v>400</v>
      </c>
      <c r="K96" s="12">
        <v>14583851002</v>
      </c>
      <c r="L96" s="5">
        <v>10000</v>
      </c>
      <c r="M96" s="6">
        <v>43830</v>
      </c>
      <c r="N96" s="7">
        <v>4377.3599999999997</v>
      </c>
      <c r="O96" s="4" t="s">
        <v>13</v>
      </c>
      <c r="P96" s="4" t="s">
        <v>401</v>
      </c>
      <c r="Q96" s="47" t="s">
        <v>15</v>
      </c>
      <c r="R96" s="9">
        <v>43675</v>
      </c>
      <c r="S96" s="6">
        <v>43830</v>
      </c>
    </row>
    <row r="97" spans="1:36" s="14" customFormat="1" ht="45" customHeight="1" x14ac:dyDescent="0.2">
      <c r="A97" s="2">
        <v>3000100591</v>
      </c>
      <c r="B97" s="4" t="s">
        <v>402</v>
      </c>
      <c r="C97" s="3" t="str">
        <f>VLOOKUP(B97,'Contratti 2019'!A:I,1,0)</f>
        <v>Z4523C8070</v>
      </c>
      <c r="D97" s="42" t="s">
        <v>9</v>
      </c>
      <c r="E97" s="43">
        <v>80198650584</v>
      </c>
      <c r="F97" s="83" t="s">
        <v>403</v>
      </c>
      <c r="G97" s="11" t="s">
        <v>11</v>
      </c>
      <c r="H97" s="11" t="s">
        <v>404</v>
      </c>
      <c r="I97" s="11" t="s">
        <v>404</v>
      </c>
      <c r="J97" s="11">
        <v>1699520159</v>
      </c>
      <c r="K97" s="12">
        <v>1699520159</v>
      </c>
      <c r="L97" s="5">
        <v>2501.25</v>
      </c>
      <c r="M97" s="84">
        <v>43830</v>
      </c>
      <c r="N97" s="7">
        <v>2501.25</v>
      </c>
      <c r="O97" s="85" t="s">
        <v>70</v>
      </c>
      <c r="P97" s="4" t="s">
        <v>405</v>
      </c>
      <c r="Q97" s="4" t="s">
        <v>15</v>
      </c>
      <c r="R97" s="47">
        <v>43677</v>
      </c>
      <c r="S97" s="84">
        <v>43830</v>
      </c>
      <c r="T97" s="17"/>
    </row>
    <row r="98" spans="1:36" s="14" customFormat="1" ht="45" customHeight="1" x14ac:dyDescent="0.2">
      <c r="A98" s="2">
        <v>3000100593</v>
      </c>
      <c r="B98" s="76" t="s">
        <v>406</v>
      </c>
      <c r="C98" s="3" t="str">
        <f>VLOOKUP(B98,'Contratti 2019'!A:I,1,0)</f>
        <v>Z7A2442ED6</v>
      </c>
      <c r="D98" s="42" t="s">
        <v>9</v>
      </c>
      <c r="E98" s="43">
        <v>80198650584</v>
      </c>
      <c r="F98" s="83" t="s">
        <v>407</v>
      </c>
      <c r="G98" s="11" t="s">
        <v>11</v>
      </c>
      <c r="H98" s="11" t="s">
        <v>404</v>
      </c>
      <c r="I98" s="11" t="s">
        <v>404</v>
      </c>
      <c r="J98" s="11">
        <v>1699520159</v>
      </c>
      <c r="K98" s="12">
        <v>1699520159</v>
      </c>
      <c r="L98" s="5">
        <v>1671.24</v>
      </c>
      <c r="M98" s="84">
        <v>43830</v>
      </c>
      <c r="N98" s="7">
        <v>1666.67</v>
      </c>
      <c r="O98" s="85" t="s">
        <v>70</v>
      </c>
      <c r="P98" s="4" t="s">
        <v>405</v>
      </c>
      <c r="Q98" s="4" t="s">
        <v>15</v>
      </c>
      <c r="R98" s="47">
        <v>43677</v>
      </c>
      <c r="S98" s="84">
        <v>43830</v>
      </c>
      <c r="T98" s="17"/>
    </row>
    <row r="99" spans="1:36" s="14" customFormat="1" ht="45" customHeight="1" x14ac:dyDescent="0.2">
      <c r="A99" s="2">
        <v>3000100594</v>
      </c>
      <c r="B99" s="20" t="s">
        <v>408</v>
      </c>
      <c r="C99" s="3" t="str">
        <f>VLOOKUP(B99,'Contratti 2019'!A:I,1,0)</f>
        <v>Z632536DC4</v>
      </c>
      <c r="D99" s="42" t="s">
        <v>9</v>
      </c>
      <c r="E99" s="43">
        <v>80198650584</v>
      </c>
      <c r="F99" s="83" t="s">
        <v>409</v>
      </c>
      <c r="G99" s="11" t="s">
        <v>11</v>
      </c>
      <c r="H99" s="11" t="s">
        <v>404</v>
      </c>
      <c r="I99" s="11" t="s">
        <v>404</v>
      </c>
      <c r="J99" s="11">
        <v>1699520159</v>
      </c>
      <c r="K99" s="12">
        <v>1699520159</v>
      </c>
      <c r="L99" s="5">
        <v>255</v>
      </c>
      <c r="M99" s="84">
        <v>43830</v>
      </c>
      <c r="N99" s="7">
        <v>256.3</v>
      </c>
      <c r="O99" s="85" t="s">
        <v>70</v>
      </c>
      <c r="P99" s="4" t="s">
        <v>405</v>
      </c>
      <c r="Q99" s="4" t="s">
        <v>15</v>
      </c>
      <c r="R99" s="47">
        <v>43677</v>
      </c>
      <c r="S99" s="84">
        <v>43830</v>
      </c>
      <c r="T99" s="17"/>
    </row>
    <row r="100" spans="1:36" s="14" customFormat="1" ht="42.75" customHeight="1" x14ac:dyDescent="0.2">
      <c r="A100" s="58">
        <v>3000100575</v>
      </c>
      <c r="B100" s="3" t="s">
        <v>410</v>
      </c>
      <c r="C100" s="3" t="str">
        <f>VLOOKUP(B100,'Contratti 2019'!A:I,1,0)</f>
        <v>ZC3297103F</v>
      </c>
      <c r="D100" s="42" t="s">
        <v>9</v>
      </c>
      <c r="E100" s="43">
        <v>80198650584</v>
      </c>
      <c r="F100" s="8" t="s">
        <v>411</v>
      </c>
      <c r="G100" s="11" t="s">
        <v>11</v>
      </c>
      <c r="H100" s="11" t="s">
        <v>412</v>
      </c>
      <c r="I100" s="11" t="s">
        <v>412</v>
      </c>
      <c r="J100" s="12">
        <v>80007720271</v>
      </c>
      <c r="K100" s="12">
        <v>816350276</v>
      </c>
      <c r="L100" s="5">
        <v>39000</v>
      </c>
      <c r="M100" s="6">
        <v>43830</v>
      </c>
      <c r="N100" s="7">
        <v>9150</v>
      </c>
      <c r="O100" s="4" t="s">
        <v>70</v>
      </c>
      <c r="P100" s="4" t="s">
        <v>413</v>
      </c>
      <c r="Q100" s="4" t="s">
        <v>15</v>
      </c>
      <c r="R100" s="9">
        <v>43677</v>
      </c>
      <c r="S100" s="6">
        <v>43830</v>
      </c>
      <c r="T100" s="18"/>
    </row>
    <row r="101" spans="1:36" s="14" customFormat="1" ht="24.75" customHeight="1" x14ac:dyDescent="0.2">
      <c r="A101" s="2">
        <v>3000100592</v>
      </c>
      <c r="B101" s="3" t="s">
        <v>414</v>
      </c>
      <c r="C101" s="3" t="str">
        <f>VLOOKUP(B101,'Contratti 2019'!A:I,1,0)</f>
        <v>7807795C40</v>
      </c>
      <c r="D101" s="86" t="s">
        <v>9</v>
      </c>
      <c r="E101" s="87">
        <v>80198650584</v>
      </c>
      <c r="F101" s="8" t="s">
        <v>415</v>
      </c>
      <c r="G101" s="44" t="s">
        <v>355</v>
      </c>
      <c r="H101" s="4" t="s">
        <v>416</v>
      </c>
      <c r="I101" s="4" t="s">
        <v>416</v>
      </c>
      <c r="J101" s="88">
        <v>5026960962</v>
      </c>
      <c r="K101" s="88">
        <v>5026960962</v>
      </c>
      <c r="L101" s="5">
        <v>218000</v>
      </c>
      <c r="M101" s="9">
        <v>44651</v>
      </c>
      <c r="N101" s="89">
        <f>9627.02+30369.46</f>
        <v>39996.479999999996</v>
      </c>
      <c r="O101" s="4" t="s">
        <v>34</v>
      </c>
      <c r="P101" s="4" t="s">
        <v>417</v>
      </c>
      <c r="Q101" s="9" t="s">
        <v>15</v>
      </c>
      <c r="R101" s="9">
        <v>43739</v>
      </c>
      <c r="S101" s="9">
        <v>44651</v>
      </c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</row>
    <row r="102" spans="1:36" s="14" customFormat="1" ht="24.75" customHeight="1" x14ac:dyDescent="0.2">
      <c r="A102" s="2"/>
      <c r="B102" s="90" t="s">
        <v>414</v>
      </c>
      <c r="C102" s="3" t="str">
        <f>VLOOKUP(B102,'Contratti 2019'!A:I,1,0)</f>
        <v>7807795C40</v>
      </c>
      <c r="D102" s="91" t="s">
        <v>9</v>
      </c>
      <c r="E102" s="92">
        <v>80198650584</v>
      </c>
      <c r="F102" s="93" t="s">
        <v>415</v>
      </c>
      <c r="G102" s="44" t="s">
        <v>355</v>
      </c>
      <c r="H102" s="4" t="s">
        <v>418</v>
      </c>
      <c r="I102" s="4" t="s">
        <v>418</v>
      </c>
      <c r="J102" s="88">
        <v>7661170634</v>
      </c>
      <c r="K102" s="88">
        <v>7661170634</v>
      </c>
      <c r="L102" s="5"/>
      <c r="M102" s="9"/>
      <c r="N102" s="7"/>
      <c r="O102" s="4"/>
      <c r="P102" s="4"/>
      <c r="Q102" s="9"/>
      <c r="R102" s="9"/>
      <c r="S102" s="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</row>
    <row r="103" spans="1:36" s="14" customFormat="1" ht="38.25" x14ac:dyDescent="0.2">
      <c r="A103" s="58">
        <v>3000100604</v>
      </c>
      <c r="B103" s="3" t="s">
        <v>419</v>
      </c>
      <c r="C103" s="3" t="str">
        <f>VLOOKUP(B103,'Contratti 2019'!A:I,1,0)</f>
        <v>Z072965354</v>
      </c>
      <c r="D103" s="86" t="s">
        <v>9</v>
      </c>
      <c r="E103" s="87">
        <v>80198650584</v>
      </c>
      <c r="F103" s="4" t="s">
        <v>420</v>
      </c>
      <c r="G103" s="11" t="s">
        <v>11</v>
      </c>
      <c r="H103" s="4" t="s">
        <v>421</v>
      </c>
      <c r="I103" s="4" t="s">
        <v>421</v>
      </c>
      <c r="J103" s="12">
        <v>5195930580</v>
      </c>
      <c r="K103" s="12">
        <v>1371361005</v>
      </c>
      <c r="L103" s="5">
        <v>39000</v>
      </c>
      <c r="M103" s="6">
        <v>43830</v>
      </c>
      <c r="N103" s="7"/>
      <c r="O103" s="4" t="s">
        <v>70</v>
      </c>
      <c r="P103" s="4" t="s">
        <v>422</v>
      </c>
      <c r="Q103" s="9" t="s">
        <v>15</v>
      </c>
      <c r="R103" s="9">
        <v>43679</v>
      </c>
      <c r="S103" s="6">
        <v>43830</v>
      </c>
      <c r="T103" s="21"/>
      <c r="U103" s="21"/>
      <c r="V103" s="21"/>
      <c r="W103" s="21"/>
      <c r="X103" s="22"/>
      <c r="Y103" s="22"/>
      <c r="Z103" s="23"/>
      <c r="AA103" s="24"/>
      <c r="AB103" s="25"/>
      <c r="AC103" s="21"/>
      <c r="AD103" s="21"/>
      <c r="AE103" s="26"/>
      <c r="AF103" s="26"/>
      <c r="AG103" s="26"/>
      <c r="AH103" s="19"/>
      <c r="AI103" s="19"/>
      <c r="AJ103" s="19"/>
    </row>
    <row r="104" spans="1:36" s="14" customFormat="1" ht="21.75" customHeight="1" x14ac:dyDescent="0.2">
      <c r="A104" s="2">
        <v>3000100605</v>
      </c>
      <c r="B104" s="4" t="s">
        <v>423</v>
      </c>
      <c r="C104" s="3" t="str">
        <f>VLOOKUP(B104,'Contratti 2019'!A:I,1,0)</f>
        <v>ZC2296AFE4</v>
      </c>
      <c r="D104" s="86" t="s">
        <v>9</v>
      </c>
      <c r="E104" s="87">
        <v>80198650584</v>
      </c>
      <c r="F104" s="8" t="s">
        <v>424</v>
      </c>
      <c r="G104" s="11" t="s">
        <v>11</v>
      </c>
      <c r="H104" s="11" t="s">
        <v>46</v>
      </c>
      <c r="I104" s="11" t="s">
        <v>46</v>
      </c>
      <c r="J104" s="49">
        <v>1989510134</v>
      </c>
      <c r="K104" s="49">
        <v>1989510134</v>
      </c>
      <c r="L104" s="5">
        <v>6000</v>
      </c>
      <c r="M104" s="6">
        <v>43830</v>
      </c>
      <c r="N104" s="7">
        <v>7320</v>
      </c>
      <c r="O104" s="4" t="s">
        <v>13</v>
      </c>
      <c r="P104" s="4" t="s">
        <v>425</v>
      </c>
      <c r="Q104" s="47" t="s">
        <v>48</v>
      </c>
      <c r="R104" s="9">
        <v>43679</v>
      </c>
      <c r="S104" s="6">
        <v>43830</v>
      </c>
      <c r="T104" s="2" t="s">
        <v>351</v>
      </c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</row>
    <row r="105" spans="1:36" s="14" customFormat="1" ht="38.25" x14ac:dyDescent="0.25">
      <c r="A105" s="94">
        <v>3000101580</v>
      </c>
      <c r="B105" s="3" t="s">
        <v>426</v>
      </c>
      <c r="C105" s="3" t="str">
        <f>VLOOKUP(B105,'Contratti 2019'!A:I,1,0)</f>
        <v>Z952994A3F</v>
      </c>
      <c r="D105" s="42" t="s">
        <v>9</v>
      </c>
      <c r="E105" s="43">
        <v>80198650584</v>
      </c>
      <c r="F105" s="4" t="s">
        <v>427</v>
      </c>
      <c r="G105" s="11" t="s">
        <v>11</v>
      </c>
      <c r="H105" s="11" t="s">
        <v>101</v>
      </c>
      <c r="I105" s="11" t="s">
        <v>101</v>
      </c>
      <c r="J105" s="49">
        <v>9147251004</v>
      </c>
      <c r="K105" s="49">
        <v>9147251004</v>
      </c>
      <c r="L105" s="5">
        <v>2113</v>
      </c>
      <c r="M105" s="6">
        <v>43707</v>
      </c>
      <c r="N105" s="7">
        <v>2558.34</v>
      </c>
      <c r="O105" s="4" t="s">
        <v>13</v>
      </c>
      <c r="P105" s="4" t="s">
        <v>428</v>
      </c>
      <c r="Q105" s="47" t="s">
        <v>15</v>
      </c>
      <c r="R105" s="9">
        <v>43705</v>
      </c>
      <c r="S105" s="6">
        <v>43707</v>
      </c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</row>
    <row r="106" spans="1:36" s="14" customFormat="1" ht="30.75" customHeight="1" x14ac:dyDescent="0.2">
      <c r="A106" s="2">
        <v>3000101760</v>
      </c>
      <c r="B106" s="3" t="s">
        <v>429</v>
      </c>
      <c r="C106" s="3" t="str">
        <f>VLOOKUP(B106,'Contratti 2019'!A:I,1,0)</f>
        <v>780827043E</v>
      </c>
      <c r="D106" s="42" t="s">
        <v>9</v>
      </c>
      <c r="E106" s="43">
        <v>80198650584</v>
      </c>
      <c r="F106" s="8" t="s">
        <v>430</v>
      </c>
      <c r="G106" s="4" t="s">
        <v>355</v>
      </c>
      <c r="H106" s="11" t="s">
        <v>431</v>
      </c>
      <c r="I106" s="11" t="s">
        <v>431</v>
      </c>
      <c r="J106" s="13">
        <v>10379211005</v>
      </c>
      <c r="K106" s="13">
        <v>10379211005</v>
      </c>
      <c r="L106" s="5">
        <v>90000</v>
      </c>
      <c r="M106" s="9">
        <v>44739</v>
      </c>
      <c r="N106" s="7">
        <v>18300</v>
      </c>
      <c r="O106" s="4" t="s">
        <v>34</v>
      </c>
      <c r="P106" s="4" t="s">
        <v>432</v>
      </c>
      <c r="Q106" s="47" t="s">
        <v>15</v>
      </c>
      <c r="R106" s="9">
        <v>43643</v>
      </c>
      <c r="S106" s="9">
        <v>44739</v>
      </c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</row>
    <row r="107" spans="1:36" s="14" customFormat="1" ht="24" customHeight="1" x14ac:dyDescent="0.2">
      <c r="A107" s="2">
        <v>3000102554</v>
      </c>
      <c r="B107" s="3" t="s">
        <v>433</v>
      </c>
      <c r="C107" s="3" t="str">
        <f>VLOOKUP(B107,'Contratti 2019'!A:I,1,0)</f>
        <v>ZA129F0D2A</v>
      </c>
      <c r="D107" s="42" t="s">
        <v>9</v>
      </c>
      <c r="E107" s="43">
        <v>80198650584</v>
      </c>
      <c r="F107" s="95" t="s">
        <v>434</v>
      </c>
      <c r="G107" s="11" t="s">
        <v>11</v>
      </c>
      <c r="H107" s="11" t="s">
        <v>435</v>
      </c>
      <c r="I107" s="11" t="s">
        <v>435</v>
      </c>
      <c r="J107" s="13" t="s">
        <v>436</v>
      </c>
      <c r="K107" s="13" t="s">
        <v>436</v>
      </c>
      <c r="L107" s="5">
        <v>5800</v>
      </c>
      <c r="M107" s="9">
        <v>44469</v>
      </c>
      <c r="N107" s="7">
        <f>L107*1.22</f>
        <v>7076</v>
      </c>
      <c r="O107" s="4" t="s">
        <v>13</v>
      </c>
      <c r="P107" s="4" t="s">
        <v>437</v>
      </c>
      <c r="Q107" s="47" t="s">
        <v>15</v>
      </c>
      <c r="R107" s="9">
        <v>43735</v>
      </c>
      <c r="S107" s="9">
        <v>44469</v>
      </c>
      <c r="T107" s="2" t="s">
        <v>351</v>
      </c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</row>
    <row r="108" spans="1:36" s="14" customFormat="1" ht="21.75" customHeight="1" x14ac:dyDescent="0.2">
      <c r="A108" s="2">
        <v>3000104426</v>
      </c>
      <c r="B108" s="3" t="s">
        <v>438</v>
      </c>
      <c r="C108" s="3" t="str">
        <f>VLOOKUP(B108,'Contratti 2019'!A:I,1,0)</f>
        <v>ZB929FEF42</v>
      </c>
      <c r="D108" s="42" t="s">
        <v>9</v>
      </c>
      <c r="E108" s="43">
        <v>80198650584</v>
      </c>
      <c r="F108" s="8" t="s">
        <v>439</v>
      </c>
      <c r="G108" s="11" t="s">
        <v>11</v>
      </c>
      <c r="H108" s="11" t="s">
        <v>243</v>
      </c>
      <c r="I108" s="11" t="s">
        <v>243</v>
      </c>
      <c r="J108" s="60">
        <v>9609931002</v>
      </c>
      <c r="K108" s="60">
        <v>9609931002</v>
      </c>
      <c r="L108" s="5">
        <v>1477.5</v>
      </c>
      <c r="M108" s="6">
        <v>43769</v>
      </c>
      <c r="N108" s="7">
        <f>L108*1.22</f>
        <v>1802.55</v>
      </c>
      <c r="O108" s="4" t="s">
        <v>13</v>
      </c>
      <c r="P108" s="4" t="s">
        <v>440</v>
      </c>
      <c r="Q108" s="47" t="s">
        <v>48</v>
      </c>
      <c r="R108" s="9">
        <v>43740</v>
      </c>
      <c r="S108" s="6">
        <v>43769</v>
      </c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</row>
    <row r="109" spans="1:36" s="14" customFormat="1" ht="38.25" x14ac:dyDescent="0.2">
      <c r="A109" s="2">
        <v>3000104427</v>
      </c>
      <c r="B109" s="3" t="s">
        <v>441</v>
      </c>
      <c r="C109" s="3" t="str">
        <f>VLOOKUP(B109,'Contratti 2019'!A:I,1,0)</f>
        <v>Z0629FEE13</v>
      </c>
      <c r="D109" s="42" t="s">
        <v>9</v>
      </c>
      <c r="E109" s="43">
        <v>80198650584</v>
      </c>
      <c r="F109" s="8" t="s">
        <v>442</v>
      </c>
      <c r="G109" s="11" t="s">
        <v>11</v>
      </c>
      <c r="H109" s="11" t="s">
        <v>243</v>
      </c>
      <c r="I109" s="11" t="s">
        <v>243</v>
      </c>
      <c r="J109" s="60">
        <v>9609931002</v>
      </c>
      <c r="K109" s="60">
        <v>9609931002</v>
      </c>
      <c r="L109" s="5">
        <v>2178</v>
      </c>
      <c r="M109" s="6">
        <v>43769</v>
      </c>
      <c r="N109" s="7">
        <f>+L109*1.22</f>
        <v>2657.16</v>
      </c>
      <c r="O109" s="4" t="s">
        <v>13</v>
      </c>
      <c r="P109" s="4" t="s">
        <v>443</v>
      </c>
      <c r="Q109" s="47" t="s">
        <v>48</v>
      </c>
      <c r="R109" s="9">
        <v>43740</v>
      </c>
      <c r="S109" s="6">
        <v>43769</v>
      </c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</row>
    <row r="110" spans="1:36" s="14" customFormat="1" ht="38.25" x14ac:dyDescent="0.2">
      <c r="A110" s="2">
        <v>3000104428</v>
      </c>
      <c r="B110" s="3" t="s">
        <v>444</v>
      </c>
      <c r="C110" s="3" t="str">
        <f>VLOOKUP(B110,'Contratti 2019'!A:I,1,0)</f>
        <v>Z3B2A0D7FC</v>
      </c>
      <c r="D110" s="42" t="s">
        <v>9</v>
      </c>
      <c r="E110" s="43">
        <v>80198650584</v>
      </c>
      <c r="F110" s="8" t="s">
        <v>445</v>
      </c>
      <c r="G110" s="11" t="s">
        <v>11</v>
      </c>
      <c r="H110" s="11" t="s">
        <v>253</v>
      </c>
      <c r="I110" s="11" t="s">
        <v>253</v>
      </c>
      <c r="J110" s="60">
        <v>11811351003</v>
      </c>
      <c r="K110" s="60">
        <v>11811351003</v>
      </c>
      <c r="L110" s="5">
        <v>350</v>
      </c>
      <c r="M110" s="6">
        <v>43769</v>
      </c>
      <c r="N110" s="7">
        <f>350*1.22</f>
        <v>427</v>
      </c>
      <c r="O110" s="4" t="s">
        <v>13</v>
      </c>
      <c r="P110" s="4" t="s">
        <v>446</v>
      </c>
      <c r="Q110" s="47" t="s">
        <v>48</v>
      </c>
      <c r="R110" s="9">
        <v>43745</v>
      </c>
      <c r="S110" s="6">
        <v>43769</v>
      </c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</row>
    <row r="111" spans="1:36" s="14" customFormat="1" ht="38.25" x14ac:dyDescent="0.2">
      <c r="A111" s="2">
        <v>3000104451</v>
      </c>
      <c r="B111" s="3" t="s">
        <v>447</v>
      </c>
      <c r="C111" s="3" t="str">
        <f>VLOOKUP(B111,'Contratti 2019'!A:I,1,0)</f>
        <v>Z4B2A1B20A</v>
      </c>
      <c r="D111" s="42" t="s">
        <v>9</v>
      </c>
      <c r="E111" s="43">
        <v>80198650584</v>
      </c>
      <c r="F111" s="8" t="s">
        <v>448</v>
      </c>
      <c r="G111" s="11" t="s">
        <v>11</v>
      </c>
      <c r="H111" s="11" t="s">
        <v>449</v>
      </c>
      <c r="I111" s="11" t="s">
        <v>449</v>
      </c>
      <c r="J111" s="12">
        <v>8327990589</v>
      </c>
      <c r="K111" s="12">
        <v>2024061000</v>
      </c>
      <c r="L111" s="5">
        <v>800</v>
      </c>
      <c r="M111" s="6">
        <v>43769</v>
      </c>
      <c r="N111" s="7">
        <v>800</v>
      </c>
      <c r="O111" s="4" t="s">
        <v>13</v>
      </c>
      <c r="P111" s="4" t="s">
        <v>450</v>
      </c>
      <c r="Q111" s="47" t="s">
        <v>15</v>
      </c>
      <c r="R111" s="9">
        <v>43747</v>
      </c>
      <c r="S111" s="6">
        <v>43769</v>
      </c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</row>
    <row r="112" spans="1:36" s="14" customFormat="1" ht="38.25" x14ac:dyDescent="0.2">
      <c r="A112" s="2">
        <v>3000104453</v>
      </c>
      <c r="B112" s="3" t="s">
        <v>451</v>
      </c>
      <c r="C112" s="3" t="str">
        <f>VLOOKUP(B112,'Contratti 2019'!A:I,1,0)</f>
        <v>Z2329FED11</v>
      </c>
      <c r="D112" s="42" t="s">
        <v>9</v>
      </c>
      <c r="E112" s="43">
        <v>80198650584</v>
      </c>
      <c r="F112" s="8" t="s">
        <v>452</v>
      </c>
      <c r="G112" s="11" t="s">
        <v>11</v>
      </c>
      <c r="H112" s="11" t="s">
        <v>243</v>
      </c>
      <c r="I112" s="11" t="s">
        <v>243</v>
      </c>
      <c r="J112" s="60">
        <v>9609931002</v>
      </c>
      <c r="K112" s="60">
        <v>9609931002</v>
      </c>
      <c r="L112" s="5">
        <v>310</v>
      </c>
      <c r="M112" s="6">
        <v>43769</v>
      </c>
      <c r="N112" s="7">
        <f>310*1.22</f>
        <v>378.2</v>
      </c>
      <c r="O112" s="4" t="s">
        <v>13</v>
      </c>
      <c r="P112" s="4" t="s">
        <v>453</v>
      </c>
      <c r="Q112" s="47" t="s">
        <v>48</v>
      </c>
      <c r="R112" s="9">
        <v>43745</v>
      </c>
      <c r="S112" s="6">
        <v>43769</v>
      </c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</row>
    <row r="113" spans="1:36" s="14" customFormat="1" ht="38.25" x14ac:dyDescent="0.2">
      <c r="A113" s="2">
        <v>3000104468</v>
      </c>
      <c r="B113" s="3" t="s">
        <v>454</v>
      </c>
      <c r="C113" s="3" t="str">
        <f>VLOOKUP(B113,'Contratti 2019'!A:I,1,0)</f>
        <v>Z082A303E4</v>
      </c>
      <c r="D113" s="42" t="s">
        <v>9</v>
      </c>
      <c r="E113" s="43">
        <v>80198650584</v>
      </c>
      <c r="F113" s="8" t="s">
        <v>455</v>
      </c>
      <c r="G113" s="11" t="s">
        <v>11</v>
      </c>
      <c r="H113" s="11" t="s">
        <v>380</v>
      </c>
      <c r="I113" s="4" t="s">
        <v>380</v>
      </c>
      <c r="J113" s="49">
        <v>8520140586</v>
      </c>
      <c r="K113" s="50">
        <v>2078061005</v>
      </c>
      <c r="L113" s="5">
        <v>2562</v>
      </c>
      <c r="M113" s="6">
        <v>43762</v>
      </c>
      <c r="N113" s="7">
        <v>3125.64</v>
      </c>
      <c r="O113" s="4" t="s">
        <v>13</v>
      </c>
      <c r="P113" s="4" t="s">
        <v>456</v>
      </c>
      <c r="Q113" s="9" t="s">
        <v>48</v>
      </c>
      <c r="R113" s="6">
        <v>43754</v>
      </c>
      <c r="S113" s="6">
        <v>43762</v>
      </c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</row>
    <row r="114" spans="1:36" s="14" customFormat="1" ht="24.75" customHeight="1" x14ac:dyDescent="0.2">
      <c r="A114" s="2">
        <v>3000104481</v>
      </c>
      <c r="B114" s="3" t="s">
        <v>235</v>
      </c>
      <c r="C114" s="3" t="str">
        <f>VLOOKUP(B114,'Contratti 2019'!A:I,1,0)</f>
        <v>XXXXXXXXXX</v>
      </c>
      <c r="D114" s="42" t="s">
        <v>9</v>
      </c>
      <c r="E114" s="43">
        <v>80198650584</v>
      </c>
      <c r="F114" s="8" t="s">
        <v>457</v>
      </c>
      <c r="G114" s="44" t="s">
        <v>11</v>
      </c>
      <c r="H114" s="4" t="s">
        <v>327</v>
      </c>
      <c r="I114" s="4" t="s">
        <v>327</v>
      </c>
      <c r="J114" s="12">
        <v>7765441006</v>
      </c>
      <c r="K114" s="10">
        <v>7765441006</v>
      </c>
      <c r="L114" s="5">
        <v>224</v>
      </c>
      <c r="M114" s="9">
        <v>43756</v>
      </c>
      <c r="N114" s="7">
        <v>259.2</v>
      </c>
      <c r="O114" s="4" t="s">
        <v>13</v>
      </c>
      <c r="P114" s="9" t="s">
        <v>458</v>
      </c>
      <c r="Q114" s="9" t="s">
        <v>15</v>
      </c>
      <c r="R114" s="9">
        <v>43756</v>
      </c>
      <c r="S114" s="9">
        <v>43756</v>
      </c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</row>
    <row r="115" spans="1:36" s="14" customFormat="1" ht="23.25" customHeight="1" x14ac:dyDescent="0.2">
      <c r="A115" s="58">
        <v>3000104490</v>
      </c>
      <c r="B115" s="3" t="s">
        <v>459</v>
      </c>
      <c r="C115" s="3" t="str">
        <f>VLOOKUP(B115,'Contratti 2019'!A:I,1,0)</f>
        <v>ZAE2B39023</v>
      </c>
      <c r="D115" s="42" t="s">
        <v>9</v>
      </c>
      <c r="E115" s="43">
        <v>80198650584</v>
      </c>
      <c r="F115" s="8" t="s">
        <v>460</v>
      </c>
      <c r="G115" s="44" t="s">
        <v>11</v>
      </c>
      <c r="H115" s="11" t="s">
        <v>461</v>
      </c>
      <c r="I115" s="11" t="s">
        <v>461</v>
      </c>
      <c r="J115" s="12">
        <v>10932881005</v>
      </c>
      <c r="K115" s="12">
        <v>10932881005</v>
      </c>
      <c r="L115" s="5">
        <v>3100</v>
      </c>
      <c r="M115" s="6">
        <v>43830</v>
      </c>
      <c r="N115" s="7"/>
      <c r="O115" s="4" t="s">
        <v>70</v>
      </c>
      <c r="P115" s="4" t="s">
        <v>462</v>
      </c>
      <c r="Q115" s="9" t="s">
        <v>15</v>
      </c>
      <c r="R115" s="9">
        <v>43763</v>
      </c>
      <c r="S115" s="6">
        <v>43830</v>
      </c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</row>
    <row r="116" spans="1:36" s="14" customFormat="1" x14ac:dyDescent="0.2">
      <c r="A116" s="2">
        <v>3000104504</v>
      </c>
      <c r="B116" s="3" t="s">
        <v>463</v>
      </c>
      <c r="C116" s="3" t="str">
        <f>VLOOKUP(B116,'Contratti 2019'!A:I,1,0)</f>
        <v>Z462A68124</v>
      </c>
      <c r="D116" s="42" t="s">
        <v>9</v>
      </c>
      <c r="E116" s="43">
        <v>80198650584</v>
      </c>
      <c r="F116" s="8" t="s">
        <v>464</v>
      </c>
      <c r="G116" s="44" t="s">
        <v>11</v>
      </c>
      <c r="H116" s="11" t="s">
        <v>465</v>
      </c>
      <c r="I116" s="11" t="s">
        <v>465</v>
      </c>
      <c r="J116" s="12">
        <v>2421710589</v>
      </c>
      <c r="K116" s="12">
        <v>1056161001</v>
      </c>
      <c r="L116" s="5">
        <v>1080</v>
      </c>
      <c r="M116" s="6">
        <v>44135</v>
      </c>
      <c r="N116" s="7">
        <f>L116*1.04</f>
        <v>1123.2</v>
      </c>
      <c r="O116" s="4" t="s">
        <v>13</v>
      </c>
      <c r="P116" s="4" t="s">
        <v>466</v>
      </c>
      <c r="Q116" s="9" t="s">
        <v>15</v>
      </c>
      <c r="R116" s="9">
        <v>43767</v>
      </c>
      <c r="S116" s="6">
        <v>44135</v>
      </c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</row>
    <row r="117" spans="1:36" s="14" customFormat="1" x14ac:dyDescent="0.2">
      <c r="A117" s="2">
        <v>3000104711</v>
      </c>
      <c r="B117" s="3" t="s">
        <v>467</v>
      </c>
      <c r="C117" s="3" t="str">
        <f>VLOOKUP(B117,'Contratti 2019'!A:I,1,0)</f>
        <v>Z012A6C8BF</v>
      </c>
      <c r="D117" s="42" t="s">
        <v>9</v>
      </c>
      <c r="E117" s="43">
        <v>80198650584</v>
      </c>
      <c r="F117" s="8" t="s">
        <v>468</v>
      </c>
      <c r="G117" s="44" t="s">
        <v>11</v>
      </c>
      <c r="H117" s="11" t="s">
        <v>469</v>
      </c>
      <c r="I117" s="11" t="s">
        <v>469</v>
      </c>
      <c r="J117" s="12">
        <v>12878470157</v>
      </c>
      <c r="K117" s="12">
        <v>12878470157</v>
      </c>
      <c r="L117" s="5">
        <v>6000</v>
      </c>
      <c r="M117" s="9">
        <v>44499</v>
      </c>
      <c r="N117" s="7"/>
      <c r="O117" s="4" t="s">
        <v>13</v>
      </c>
      <c r="P117" s="4" t="s">
        <v>470</v>
      </c>
      <c r="Q117" s="9" t="s">
        <v>15</v>
      </c>
      <c r="R117" s="9">
        <v>43768</v>
      </c>
      <c r="S117" s="9">
        <v>44499</v>
      </c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</row>
    <row r="118" spans="1:36" s="14" customFormat="1" ht="25.5" x14ac:dyDescent="0.2">
      <c r="A118" s="2">
        <v>3000104726</v>
      </c>
      <c r="B118" s="3" t="s">
        <v>471</v>
      </c>
      <c r="C118" s="3" t="str">
        <f>VLOOKUP(B118,'Contratti 2019'!A:I,1,0)</f>
        <v>Z312A703C4</v>
      </c>
      <c r="D118" s="42" t="s">
        <v>9</v>
      </c>
      <c r="E118" s="43">
        <v>80198650584</v>
      </c>
      <c r="F118" s="8" t="s">
        <v>472</v>
      </c>
      <c r="G118" s="44" t="s">
        <v>11</v>
      </c>
      <c r="H118" s="11" t="s">
        <v>473</v>
      </c>
      <c r="I118" s="11" t="s">
        <v>473</v>
      </c>
      <c r="J118" s="96">
        <v>10442541008</v>
      </c>
      <c r="K118" s="96">
        <v>10442541008</v>
      </c>
      <c r="L118" s="5">
        <v>19807</v>
      </c>
      <c r="M118" s="6">
        <v>43830</v>
      </c>
      <c r="N118" s="7">
        <f t="shared" ref="N118:N126" si="0">L118*1.22</f>
        <v>24164.54</v>
      </c>
      <c r="O118" s="4" t="s">
        <v>13</v>
      </c>
      <c r="P118" s="4" t="s">
        <v>474</v>
      </c>
      <c r="Q118" s="9" t="s">
        <v>15</v>
      </c>
      <c r="R118" s="9">
        <v>43769</v>
      </c>
      <c r="S118" s="6">
        <v>43830</v>
      </c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</row>
    <row r="119" spans="1:36" s="14" customFormat="1" x14ac:dyDescent="0.2">
      <c r="A119" s="2">
        <v>3000104727</v>
      </c>
      <c r="B119" s="3" t="s">
        <v>475</v>
      </c>
      <c r="C119" s="3" t="str">
        <f>VLOOKUP(B119,'Contratti 2019'!A:I,1,0)</f>
        <v>Z832A717E8</v>
      </c>
      <c r="D119" s="42" t="s">
        <v>9</v>
      </c>
      <c r="E119" s="43">
        <v>80198650584</v>
      </c>
      <c r="F119" s="8" t="s">
        <v>476</v>
      </c>
      <c r="G119" s="44" t="s">
        <v>11</v>
      </c>
      <c r="H119" s="11" t="s">
        <v>435</v>
      </c>
      <c r="I119" s="11" t="s">
        <v>435</v>
      </c>
      <c r="J119" s="97" t="s">
        <v>436</v>
      </c>
      <c r="K119" s="97" t="s">
        <v>436</v>
      </c>
      <c r="L119" s="5">
        <v>18200</v>
      </c>
      <c r="M119" s="6">
        <v>43830</v>
      </c>
      <c r="N119" s="7">
        <f t="shared" si="0"/>
        <v>22204</v>
      </c>
      <c r="O119" s="4" t="s">
        <v>13</v>
      </c>
      <c r="P119" s="4" t="s">
        <v>477</v>
      </c>
      <c r="Q119" s="9" t="s">
        <v>15</v>
      </c>
      <c r="R119" s="9">
        <v>43769</v>
      </c>
      <c r="S119" s="6">
        <v>43830</v>
      </c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</row>
    <row r="120" spans="1:36" s="14" customFormat="1" x14ac:dyDescent="0.2">
      <c r="A120" s="2">
        <v>3000104728</v>
      </c>
      <c r="B120" s="3" t="s">
        <v>478</v>
      </c>
      <c r="C120" s="3" t="str">
        <f>VLOOKUP(B120,'Contratti 2019'!A:I,1,0)</f>
        <v>Z4D2A7180F</v>
      </c>
      <c r="D120" s="42" t="s">
        <v>9</v>
      </c>
      <c r="E120" s="43">
        <v>80198650584</v>
      </c>
      <c r="F120" s="8" t="s">
        <v>479</v>
      </c>
      <c r="G120" s="44" t="s">
        <v>11</v>
      </c>
      <c r="H120" s="11" t="s">
        <v>435</v>
      </c>
      <c r="I120" s="11" t="s">
        <v>435</v>
      </c>
      <c r="J120" s="97" t="s">
        <v>436</v>
      </c>
      <c r="K120" s="97" t="s">
        <v>436</v>
      </c>
      <c r="L120" s="5">
        <v>18000</v>
      </c>
      <c r="M120" s="6">
        <v>43830</v>
      </c>
      <c r="N120" s="7">
        <f t="shared" si="0"/>
        <v>21960</v>
      </c>
      <c r="O120" s="4" t="s">
        <v>13</v>
      </c>
      <c r="P120" s="4" t="s">
        <v>480</v>
      </c>
      <c r="Q120" s="9" t="s">
        <v>15</v>
      </c>
      <c r="R120" s="9">
        <v>43769</v>
      </c>
      <c r="S120" s="6">
        <v>43830</v>
      </c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</row>
    <row r="121" spans="1:36" s="14" customFormat="1" x14ac:dyDescent="0.2">
      <c r="A121" s="2">
        <v>3000104729</v>
      </c>
      <c r="B121" s="3" t="s">
        <v>481</v>
      </c>
      <c r="C121" s="3" t="str">
        <f>VLOOKUP(B121,'Contratti 2019'!A:I,1,0)</f>
        <v>Z0C2A71830</v>
      </c>
      <c r="D121" s="42" t="s">
        <v>9</v>
      </c>
      <c r="E121" s="43">
        <v>80198650584</v>
      </c>
      <c r="F121" s="8" t="s">
        <v>482</v>
      </c>
      <c r="G121" s="44" t="s">
        <v>11</v>
      </c>
      <c r="H121" s="60" t="s">
        <v>483</v>
      </c>
      <c r="I121" s="60" t="s">
        <v>483</v>
      </c>
      <c r="J121" s="98">
        <v>4002141002</v>
      </c>
      <c r="K121" s="98">
        <v>4002141002</v>
      </c>
      <c r="L121" s="5">
        <v>2500</v>
      </c>
      <c r="M121" s="6">
        <v>43830</v>
      </c>
      <c r="N121" s="7">
        <f t="shared" si="0"/>
        <v>3050</v>
      </c>
      <c r="O121" s="4" t="s">
        <v>13</v>
      </c>
      <c r="P121" s="4" t="s">
        <v>484</v>
      </c>
      <c r="Q121" s="9" t="s">
        <v>15</v>
      </c>
      <c r="R121" s="9">
        <v>43769</v>
      </c>
      <c r="S121" s="6">
        <v>43830</v>
      </c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</row>
    <row r="122" spans="1:36" s="14" customFormat="1" x14ac:dyDescent="0.2">
      <c r="A122" s="2">
        <v>3000104730</v>
      </c>
      <c r="B122" s="3" t="s">
        <v>485</v>
      </c>
      <c r="C122" s="3" t="str">
        <f>VLOOKUP(B122,'Contratti 2019'!A:I,1,0)</f>
        <v>Z932A7184C</v>
      </c>
      <c r="D122" s="42" t="s">
        <v>9</v>
      </c>
      <c r="E122" s="43">
        <v>80198650584</v>
      </c>
      <c r="F122" s="8" t="s">
        <v>486</v>
      </c>
      <c r="G122" s="44" t="s">
        <v>11</v>
      </c>
      <c r="H122" s="11" t="s">
        <v>473</v>
      </c>
      <c r="I122" s="11" t="s">
        <v>473</v>
      </c>
      <c r="J122" s="96">
        <v>10442541008</v>
      </c>
      <c r="K122" s="96">
        <v>10442541008</v>
      </c>
      <c r="L122" s="5">
        <v>7200</v>
      </c>
      <c r="M122" s="6">
        <v>43830</v>
      </c>
      <c r="N122" s="7">
        <f t="shared" si="0"/>
        <v>8784</v>
      </c>
      <c r="O122" s="4" t="s">
        <v>13</v>
      </c>
      <c r="P122" s="4" t="s">
        <v>487</v>
      </c>
      <c r="Q122" s="9" t="s">
        <v>15</v>
      </c>
      <c r="R122" s="9">
        <v>43769</v>
      </c>
      <c r="S122" s="6">
        <v>43830</v>
      </c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</row>
    <row r="123" spans="1:36" s="14" customFormat="1" x14ac:dyDescent="0.2">
      <c r="A123" s="2">
        <v>3000104881</v>
      </c>
      <c r="B123" s="3" t="s">
        <v>488</v>
      </c>
      <c r="C123" s="3" t="str">
        <f>VLOOKUP(B123,'Contratti 2019'!A:I,1,0)</f>
        <v>Z042B1AA16</v>
      </c>
      <c r="D123" s="42" t="s">
        <v>9</v>
      </c>
      <c r="E123" s="43">
        <v>80198650584</v>
      </c>
      <c r="F123" s="8" t="s">
        <v>489</v>
      </c>
      <c r="G123" s="44" t="s">
        <v>11</v>
      </c>
      <c r="H123" s="44" t="s">
        <v>181</v>
      </c>
      <c r="I123" s="44" t="s">
        <v>181</v>
      </c>
      <c r="J123" s="60">
        <v>1735830596</v>
      </c>
      <c r="K123" s="60">
        <v>1735830596</v>
      </c>
      <c r="L123" s="5">
        <v>2490</v>
      </c>
      <c r="M123" s="6">
        <v>43830</v>
      </c>
      <c r="N123" s="7">
        <v>3037.8</v>
      </c>
      <c r="O123" s="4" t="s">
        <v>13</v>
      </c>
      <c r="P123" s="4" t="s">
        <v>490</v>
      </c>
      <c r="Q123" s="9" t="s">
        <v>15</v>
      </c>
      <c r="R123" s="9">
        <v>43809</v>
      </c>
      <c r="S123" s="6">
        <v>43830</v>
      </c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</row>
    <row r="124" spans="1:36" s="14" customFormat="1" x14ac:dyDescent="0.2">
      <c r="A124" s="2">
        <v>3000104934</v>
      </c>
      <c r="B124" s="3" t="s">
        <v>491</v>
      </c>
      <c r="C124" s="3" t="str">
        <f>VLOOKUP(B124,'Contratti 2019'!A:I,1,0)</f>
        <v>ZF52AA82D1</v>
      </c>
      <c r="D124" s="42" t="s">
        <v>9</v>
      </c>
      <c r="E124" s="43">
        <v>80198650584</v>
      </c>
      <c r="F124" s="8" t="s">
        <v>492</v>
      </c>
      <c r="G124" s="44" t="s">
        <v>11</v>
      </c>
      <c r="H124" s="44" t="s">
        <v>51</v>
      </c>
      <c r="I124" s="44" t="s">
        <v>51</v>
      </c>
      <c r="J124" s="60">
        <v>7945211006</v>
      </c>
      <c r="K124" s="50">
        <v>7945211006</v>
      </c>
      <c r="L124" s="5">
        <v>855</v>
      </c>
      <c r="M124" s="6">
        <v>43830</v>
      </c>
      <c r="N124" s="7">
        <f t="shared" si="0"/>
        <v>1043.0999999999999</v>
      </c>
      <c r="O124" s="4" t="s">
        <v>13</v>
      </c>
      <c r="P124" s="4" t="s">
        <v>493</v>
      </c>
      <c r="Q124" s="9" t="s">
        <v>15</v>
      </c>
      <c r="R124" s="9">
        <v>43784</v>
      </c>
      <c r="S124" s="6">
        <v>43830</v>
      </c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</row>
    <row r="125" spans="1:36" s="14" customFormat="1" x14ac:dyDescent="0.2">
      <c r="A125" s="2">
        <v>3000104943</v>
      </c>
      <c r="B125" s="3">
        <v>8117854909</v>
      </c>
      <c r="C125" s="3">
        <f>VLOOKUP(B125,'Contratti 2019'!A:I,1,0)</f>
        <v>8117854909</v>
      </c>
      <c r="D125" s="42" t="s">
        <v>9</v>
      </c>
      <c r="E125" s="43">
        <v>80198650584</v>
      </c>
      <c r="F125" s="8" t="s">
        <v>494</v>
      </c>
      <c r="G125" s="44" t="s">
        <v>11</v>
      </c>
      <c r="H125" s="11" t="s">
        <v>495</v>
      </c>
      <c r="I125" s="11" t="s">
        <v>495</v>
      </c>
      <c r="J125" s="12">
        <v>2279100545</v>
      </c>
      <c r="K125" s="12">
        <v>2279100545</v>
      </c>
      <c r="L125" s="7">
        <v>19500</v>
      </c>
      <c r="M125" s="6">
        <v>44883</v>
      </c>
      <c r="N125" s="7">
        <f t="shared" si="0"/>
        <v>23790</v>
      </c>
      <c r="O125" s="4" t="s">
        <v>13</v>
      </c>
      <c r="P125" s="4" t="s">
        <v>496</v>
      </c>
      <c r="Q125" s="9" t="s">
        <v>15</v>
      </c>
      <c r="R125" s="9">
        <v>43787</v>
      </c>
      <c r="S125" s="6">
        <v>44883</v>
      </c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</row>
    <row r="126" spans="1:36" s="14" customFormat="1" x14ac:dyDescent="0.2">
      <c r="A126" s="2">
        <v>3000104944</v>
      </c>
      <c r="B126" s="3" t="s">
        <v>497</v>
      </c>
      <c r="C126" s="3" t="str">
        <f>VLOOKUP(B126,'Contratti 2019'!A:I,1,0)</f>
        <v>ZC32AB1DFB</v>
      </c>
      <c r="D126" s="42" t="s">
        <v>9</v>
      </c>
      <c r="E126" s="43">
        <v>80198650584</v>
      </c>
      <c r="F126" s="8" t="s">
        <v>498</v>
      </c>
      <c r="G126" s="44" t="s">
        <v>11</v>
      </c>
      <c r="H126" s="60" t="s">
        <v>483</v>
      </c>
      <c r="I126" s="60" t="s">
        <v>483</v>
      </c>
      <c r="J126" s="98">
        <v>4002141002</v>
      </c>
      <c r="K126" s="98">
        <v>4002141002</v>
      </c>
      <c r="L126" s="7">
        <v>6000</v>
      </c>
      <c r="M126" s="6">
        <v>43830</v>
      </c>
      <c r="N126" s="7">
        <f t="shared" si="0"/>
        <v>7320</v>
      </c>
      <c r="O126" s="4" t="s">
        <v>13</v>
      </c>
      <c r="P126" s="4" t="s">
        <v>499</v>
      </c>
      <c r="Q126" s="9" t="s">
        <v>15</v>
      </c>
      <c r="R126" s="9">
        <v>43787</v>
      </c>
      <c r="S126" s="9">
        <v>43830</v>
      </c>
    </row>
    <row r="127" spans="1:36" s="14" customFormat="1" x14ac:dyDescent="0.2">
      <c r="A127" s="2">
        <v>3000104945</v>
      </c>
      <c r="B127" s="3" t="s">
        <v>500</v>
      </c>
      <c r="C127" s="3" t="str">
        <f>VLOOKUP(B127,'Contratti 2019'!A:I,1,0)</f>
        <v>Z082B3907F</v>
      </c>
      <c r="D127" s="42" t="s">
        <v>9</v>
      </c>
      <c r="E127" s="43">
        <v>80198650584</v>
      </c>
      <c r="F127" s="8" t="s">
        <v>501</v>
      </c>
      <c r="G127" s="44" t="s">
        <v>11</v>
      </c>
      <c r="H127" s="4" t="s">
        <v>192</v>
      </c>
      <c r="I127" s="4" t="s">
        <v>192</v>
      </c>
      <c r="J127" s="12">
        <v>855260154</v>
      </c>
      <c r="K127" s="12">
        <v>855260154</v>
      </c>
      <c r="L127" s="7">
        <v>2200</v>
      </c>
      <c r="M127" s="6">
        <v>43830</v>
      </c>
      <c r="N127" s="7">
        <v>2200</v>
      </c>
      <c r="O127" s="4" t="s">
        <v>70</v>
      </c>
      <c r="P127" s="4" t="s">
        <v>502</v>
      </c>
      <c r="Q127" s="9" t="s">
        <v>15</v>
      </c>
      <c r="R127" s="9">
        <v>43788</v>
      </c>
      <c r="S127" s="6">
        <v>43830</v>
      </c>
    </row>
    <row r="128" spans="1:36" s="14" customFormat="1" x14ac:dyDescent="0.2">
      <c r="A128" s="99" t="s">
        <v>235</v>
      </c>
      <c r="B128" s="3">
        <v>8122091187</v>
      </c>
      <c r="C128" s="3">
        <f>VLOOKUP(B128,'Contratti 2019'!A:I,1,0)</f>
        <v>8122091187</v>
      </c>
      <c r="D128" s="42" t="s">
        <v>9</v>
      </c>
      <c r="E128" s="43">
        <v>80198650584</v>
      </c>
      <c r="F128" s="8" t="s">
        <v>503</v>
      </c>
      <c r="G128" s="44" t="s">
        <v>504</v>
      </c>
      <c r="H128" s="4" t="s">
        <v>505</v>
      </c>
      <c r="I128" s="4" t="s">
        <v>505</v>
      </c>
      <c r="J128" s="12">
        <v>5231661009</v>
      </c>
      <c r="K128" s="12">
        <v>5231661009</v>
      </c>
      <c r="L128" s="7">
        <v>73766.820000000007</v>
      </c>
      <c r="M128" s="6">
        <v>44196</v>
      </c>
      <c r="N128" s="7"/>
      <c r="O128" s="4" t="s">
        <v>34</v>
      </c>
      <c r="P128" s="4" t="s">
        <v>506</v>
      </c>
      <c r="Q128" s="9" t="s">
        <v>48</v>
      </c>
      <c r="R128" s="9">
        <v>43798</v>
      </c>
      <c r="S128" s="6">
        <v>44196</v>
      </c>
    </row>
    <row r="129" spans="1:19" s="14" customFormat="1" x14ac:dyDescent="0.2">
      <c r="A129" s="99"/>
      <c r="B129" s="90">
        <v>8122091187</v>
      </c>
      <c r="C129" s="3">
        <f>VLOOKUP(B129,'Contratti 2019'!A:I,1,0)</f>
        <v>8122091187</v>
      </c>
      <c r="D129" s="100" t="s">
        <v>9</v>
      </c>
      <c r="E129" s="101">
        <v>80198650584</v>
      </c>
      <c r="F129" s="93" t="s">
        <v>503</v>
      </c>
      <c r="G129" s="44" t="s">
        <v>504</v>
      </c>
      <c r="H129" s="4" t="s">
        <v>435</v>
      </c>
      <c r="I129" s="11" t="s">
        <v>435</v>
      </c>
      <c r="J129" s="97" t="s">
        <v>436</v>
      </c>
      <c r="K129" s="97" t="s">
        <v>436</v>
      </c>
      <c r="L129" s="7"/>
      <c r="M129" s="6"/>
      <c r="N129" s="7"/>
      <c r="O129" s="4"/>
      <c r="P129" s="4"/>
      <c r="Q129" s="9"/>
      <c r="R129" s="9"/>
      <c r="S129" s="6"/>
    </row>
    <row r="130" spans="1:19" s="14" customFormat="1" x14ac:dyDescent="0.2">
      <c r="A130" s="99">
        <v>3000105890</v>
      </c>
      <c r="B130" s="3" t="s">
        <v>507</v>
      </c>
      <c r="C130" s="3" t="str">
        <f>VLOOKUP(B130,'Contratti 2019'!A:I,1,0)</f>
        <v>Z212AF58E0</v>
      </c>
      <c r="D130" s="42" t="s">
        <v>9</v>
      </c>
      <c r="E130" s="43">
        <v>80198650584</v>
      </c>
      <c r="F130" s="8" t="s">
        <v>508</v>
      </c>
      <c r="G130" s="44" t="s">
        <v>11</v>
      </c>
      <c r="H130" s="44" t="s">
        <v>509</v>
      </c>
      <c r="I130" s="44" t="s">
        <v>509</v>
      </c>
      <c r="J130" s="60" t="s">
        <v>510</v>
      </c>
      <c r="K130" s="60">
        <v>993060797</v>
      </c>
      <c r="L130" s="7">
        <v>1750</v>
      </c>
      <c r="M130" s="9">
        <v>43830</v>
      </c>
      <c r="N130" s="7">
        <f>L130*1.22</f>
        <v>2135</v>
      </c>
      <c r="O130" s="4" t="s">
        <v>13</v>
      </c>
      <c r="P130" s="4" t="s">
        <v>511</v>
      </c>
      <c r="Q130" s="9" t="s">
        <v>48</v>
      </c>
      <c r="R130" s="9">
        <v>43802</v>
      </c>
      <c r="S130" s="9">
        <v>43830</v>
      </c>
    </row>
    <row r="131" spans="1:19" s="14" customFormat="1" ht="38.25" x14ac:dyDescent="0.2">
      <c r="A131" s="99">
        <v>3000105891</v>
      </c>
      <c r="B131" s="3" t="s">
        <v>512</v>
      </c>
      <c r="C131" s="3" t="str">
        <f>VLOOKUP(B131,'Contratti 2019'!A:I,1,0)</f>
        <v xml:space="preserve"> ZCE2AF596C</v>
      </c>
      <c r="D131" s="42" t="s">
        <v>9</v>
      </c>
      <c r="E131" s="43">
        <v>80198650584</v>
      </c>
      <c r="F131" s="102" t="s">
        <v>513</v>
      </c>
      <c r="G131" s="44" t="s">
        <v>11</v>
      </c>
      <c r="H131" s="11" t="s">
        <v>514</v>
      </c>
      <c r="I131" s="11" t="s">
        <v>514</v>
      </c>
      <c r="J131" s="60" t="s">
        <v>515</v>
      </c>
      <c r="K131" s="60">
        <v>144660578</v>
      </c>
      <c r="L131" s="7">
        <v>768</v>
      </c>
      <c r="M131" s="9">
        <v>43830</v>
      </c>
      <c r="N131" s="7"/>
      <c r="O131" s="4" t="s">
        <v>13</v>
      </c>
      <c r="P131" s="4" t="s">
        <v>516</v>
      </c>
      <c r="Q131" s="9" t="s">
        <v>48</v>
      </c>
      <c r="R131" s="9">
        <v>43802</v>
      </c>
      <c r="S131" s="9">
        <v>43830</v>
      </c>
    </row>
    <row r="132" spans="1:19" s="14" customFormat="1" x14ac:dyDescent="0.2">
      <c r="A132" s="99">
        <v>3000105910</v>
      </c>
      <c r="B132" s="3" t="s">
        <v>517</v>
      </c>
      <c r="C132" s="3" t="str">
        <f>VLOOKUP(B132,'Contratti 2019'!A:I,1,0)</f>
        <v>Z022AF847C</v>
      </c>
      <c r="D132" s="42" t="s">
        <v>9</v>
      </c>
      <c r="E132" s="43">
        <v>80198650584</v>
      </c>
      <c r="F132" s="8" t="s">
        <v>518</v>
      </c>
      <c r="G132" s="44" t="s">
        <v>11</v>
      </c>
      <c r="H132" s="44" t="s">
        <v>509</v>
      </c>
      <c r="I132" s="44" t="s">
        <v>509</v>
      </c>
      <c r="J132" s="60" t="s">
        <v>510</v>
      </c>
      <c r="K132" s="60">
        <v>993060797</v>
      </c>
      <c r="L132" s="7">
        <v>795</v>
      </c>
      <c r="M132" s="9">
        <v>43830</v>
      </c>
      <c r="N132" s="7">
        <f>L132*1.22</f>
        <v>969.9</v>
      </c>
      <c r="O132" s="4" t="s">
        <v>13</v>
      </c>
      <c r="P132" s="4" t="s">
        <v>519</v>
      </c>
      <c r="Q132" s="9" t="s">
        <v>48</v>
      </c>
      <c r="R132" s="9">
        <v>43803</v>
      </c>
      <c r="S132" s="9">
        <v>43830</v>
      </c>
    </row>
    <row r="133" spans="1:19" s="14" customFormat="1" ht="25.5" x14ac:dyDescent="0.2">
      <c r="A133" s="99">
        <v>3000105913</v>
      </c>
      <c r="B133" s="3" t="s">
        <v>520</v>
      </c>
      <c r="C133" s="3" t="str">
        <f>VLOOKUP(B133,'Contratti 2019'!A:I,1,0)</f>
        <v>ZE22AFD864</v>
      </c>
      <c r="D133" s="42" t="s">
        <v>9</v>
      </c>
      <c r="E133" s="43">
        <v>80198650584</v>
      </c>
      <c r="F133" s="102" t="s">
        <v>521</v>
      </c>
      <c r="G133" s="44" t="s">
        <v>11</v>
      </c>
      <c r="H133" s="11" t="s">
        <v>522</v>
      </c>
      <c r="I133" s="11" t="s">
        <v>522</v>
      </c>
      <c r="J133" s="60">
        <v>628450694</v>
      </c>
      <c r="K133" s="60">
        <v>628450694</v>
      </c>
      <c r="L133" s="7">
        <v>873.22115384615381</v>
      </c>
      <c r="M133" s="9">
        <v>43830</v>
      </c>
      <c r="N133" s="7">
        <v>908.15</v>
      </c>
      <c r="O133" s="4" t="s">
        <v>13</v>
      </c>
      <c r="P133" s="4" t="s">
        <v>523</v>
      </c>
      <c r="Q133" s="9" t="s">
        <v>48</v>
      </c>
      <c r="R133" s="9">
        <v>43803</v>
      </c>
      <c r="S133" s="9">
        <v>43830</v>
      </c>
    </row>
    <row r="134" spans="1:19" s="14" customFormat="1" x14ac:dyDescent="0.2">
      <c r="A134" s="99">
        <v>3000105914</v>
      </c>
      <c r="B134" s="3" t="s">
        <v>524</v>
      </c>
      <c r="C134" s="3" t="str">
        <f>VLOOKUP(B134,'Contratti 2019'!A:I,1,0)</f>
        <v>ZEA2B351DF</v>
      </c>
      <c r="D134" s="42" t="s">
        <v>9</v>
      </c>
      <c r="E134" s="43">
        <v>80198650584</v>
      </c>
      <c r="F134" s="8" t="s">
        <v>525</v>
      </c>
      <c r="G134" s="44" t="s">
        <v>11</v>
      </c>
      <c r="H134" s="4" t="s">
        <v>196</v>
      </c>
      <c r="I134" s="4" t="s">
        <v>196</v>
      </c>
      <c r="J134" s="12">
        <v>1203550353</v>
      </c>
      <c r="K134" s="12">
        <v>865531008</v>
      </c>
      <c r="L134" s="7">
        <v>2439.9699999999998</v>
      </c>
      <c r="M134" s="6">
        <v>43830</v>
      </c>
      <c r="N134" s="7">
        <f>L134*1.22</f>
        <v>2976.7633999999998</v>
      </c>
      <c r="O134" s="4" t="s">
        <v>13</v>
      </c>
      <c r="P134" s="4" t="s">
        <v>526</v>
      </c>
      <c r="Q134" s="9" t="s">
        <v>48</v>
      </c>
      <c r="R134" s="9">
        <v>43816</v>
      </c>
      <c r="S134" s="9">
        <v>43830</v>
      </c>
    </row>
    <row r="135" spans="1:19" s="14" customFormat="1" ht="25.5" x14ac:dyDescent="0.2">
      <c r="A135" s="99">
        <v>3000105919</v>
      </c>
      <c r="B135" s="3" t="s">
        <v>527</v>
      </c>
      <c r="C135" s="3" t="str">
        <f>VLOOKUP(B135,'Contratti 2019'!A:I,1,0)</f>
        <v>Z9B2B076B8</v>
      </c>
      <c r="D135" s="42" t="s">
        <v>9</v>
      </c>
      <c r="E135" s="43">
        <v>80198650584</v>
      </c>
      <c r="F135" s="102" t="s">
        <v>528</v>
      </c>
      <c r="G135" s="44" t="s">
        <v>11</v>
      </c>
      <c r="H135" s="11" t="s">
        <v>529</v>
      </c>
      <c r="I135" s="11" t="s">
        <v>529</v>
      </c>
      <c r="J135" s="60">
        <v>142410596</v>
      </c>
      <c r="K135" s="60">
        <v>142410596</v>
      </c>
      <c r="L135" s="7">
        <v>570</v>
      </c>
      <c r="M135" s="9">
        <v>43830</v>
      </c>
      <c r="N135" s="7">
        <v>695.4</v>
      </c>
      <c r="O135" s="4" t="s">
        <v>13</v>
      </c>
      <c r="P135" s="4" t="s">
        <v>530</v>
      </c>
      <c r="Q135" s="9" t="s">
        <v>48</v>
      </c>
      <c r="R135" s="9">
        <v>43805</v>
      </c>
      <c r="S135" s="9">
        <v>43830</v>
      </c>
    </row>
    <row r="136" spans="1:19" s="14" customFormat="1" x14ac:dyDescent="0.2">
      <c r="A136" s="99">
        <v>3000105931</v>
      </c>
      <c r="B136" s="3" t="s">
        <v>531</v>
      </c>
      <c r="C136" s="3" t="str">
        <f>VLOOKUP(B136,'Contratti 2019'!A:I,1,0)</f>
        <v>Z022B17981</v>
      </c>
      <c r="D136" s="42" t="s">
        <v>9</v>
      </c>
      <c r="E136" s="43">
        <v>80198650584</v>
      </c>
      <c r="F136" s="44" t="s">
        <v>532</v>
      </c>
      <c r="G136" s="44" t="s">
        <v>11</v>
      </c>
      <c r="H136" s="44" t="s">
        <v>533</v>
      </c>
      <c r="I136" s="44" t="s">
        <v>533</v>
      </c>
      <c r="J136" s="60">
        <v>970600581</v>
      </c>
      <c r="K136" s="50">
        <v>947821005</v>
      </c>
      <c r="L136" s="7">
        <v>10335.25</v>
      </c>
      <c r="M136" s="9">
        <v>43830</v>
      </c>
      <c r="N136" s="7">
        <f>L136*1.22</f>
        <v>12609.004999999999</v>
      </c>
      <c r="O136" s="4" t="s">
        <v>13</v>
      </c>
      <c r="P136" s="4" t="s">
        <v>534</v>
      </c>
      <c r="Q136" s="9" t="s">
        <v>15</v>
      </c>
      <c r="R136" s="9">
        <v>43809</v>
      </c>
      <c r="S136" s="9">
        <v>43830</v>
      </c>
    </row>
    <row r="137" spans="1:19" s="14" customFormat="1" x14ac:dyDescent="0.2">
      <c r="A137" s="99">
        <v>3000105958</v>
      </c>
      <c r="B137" s="3" t="s">
        <v>535</v>
      </c>
      <c r="C137" s="3" t="str">
        <f>VLOOKUP(B137,'Contratti 2019'!A:I,1,0)</f>
        <v>Z152B1E593</v>
      </c>
      <c r="D137" s="42" t="s">
        <v>9</v>
      </c>
      <c r="E137" s="43">
        <v>80198650584</v>
      </c>
      <c r="F137" s="8" t="s">
        <v>536</v>
      </c>
      <c r="G137" s="44" t="s">
        <v>11</v>
      </c>
      <c r="H137" s="4" t="s">
        <v>537</v>
      </c>
      <c r="I137" s="4" t="s">
        <v>537</v>
      </c>
      <c r="J137" s="12">
        <v>8340591000</v>
      </c>
      <c r="K137" s="10">
        <v>8340591000</v>
      </c>
      <c r="L137" s="7">
        <v>380</v>
      </c>
      <c r="M137" s="9">
        <v>43830</v>
      </c>
      <c r="N137" s="7"/>
      <c r="O137" s="4" t="s">
        <v>13</v>
      </c>
      <c r="P137" s="4" t="s">
        <v>538</v>
      </c>
      <c r="Q137" s="9" t="s">
        <v>15</v>
      </c>
      <c r="R137" s="9">
        <v>43810</v>
      </c>
      <c r="S137" s="9">
        <v>43830</v>
      </c>
    </row>
    <row r="138" spans="1:19" s="14" customFormat="1" ht="25.5" x14ac:dyDescent="0.2">
      <c r="A138" s="99">
        <v>3000105962</v>
      </c>
      <c r="B138" s="3" t="s">
        <v>539</v>
      </c>
      <c r="C138" s="3" t="str">
        <f>VLOOKUP(B138,'Contratti 2019'!A:I,1,0)</f>
        <v>Z542B24BDB</v>
      </c>
      <c r="D138" s="42" t="s">
        <v>9</v>
      </c>
      <c r="E138" s="43">
        <v>80198650584</v>
      </c>
      <c r="F138" s="8" t="s">
        <v>540</v>
      </c>
      <c r="G138" s="44" t="s">
        <v>11</v>
      </c>
      <c r="H138" s="44" t="s">
        <v>253</v>
      </c>
      <c r="I138" s="11" t="s">
        <v>253</v>
      </c>
      <c r="J138" s="60">
        <v>11811351003</v>
      </c>
      <c r="K138" s="60">
        <v>11811351003</v>
      </c>
      <c r="L138" s="7">
        <v>1318.15</v>
      </c>
      <c r="M138" s="9">
        <v>43830</v>
      </c>
      <c r="N138" s="7">
        <v>1608.14</v>
      </c>
      <c r="O138" s="4" t="s">
        <v>13</v>
      </c>
      <c r="P138" s="4" t="s">
        <v>541</v>
      </c>
      <c r="Q138" s="9" t="s">
        <v>48</v>
      </c>
      <c r="R138" s="9">
        <v>43811</v>
      </c>
      <c r="S138" s="9">
        <v>43830</v>
      </c>
    </row>
    <row r="139" spans="1:19" s="14" customFormat="1" x14ac:dyDescent="0.2">
      <c r="A139" s="99">
        <v>3000105965</v>
      </c>
      <c r="B139" s="3" t="s">
        <v>542</v>
      </c>
      <c r="C139" s="3" t="str">
        <f>VLOOKUP(B139,'Contratti 2019'!A:I,1,0)</f>
        <v>Z762B393AC</v>
      </c>
      <c r="D139" s="42" t="s">
        <v>9</v>
      </c>
      <c r="E139" s="43">
        <v>80198650584</v>
      </c>
      <c r="F139" s="8" t="s">
        <v>249</v>
      </c>
      <c r="G139" s="44" t="s">
        <v>11</v>
      </c>
      <c r="H139" s="11" t="s">
        <v>243</v>
      </c>
      <c r="I139" s="11" t="s">
        <v>243</v>
      </c>
      <c r="J139" s="60">
        <v>9609931002</v>
      </c>
      <c r="K139" s="60">
        <v>9609931002</v>
      </c>
      <c r="L139" s="7">
        <v>4042.7</v>
      </c>
      <c r="M139" s="9">
        <v>43830</v>
      </c>
      <c r="N139" s="7">
        <f>L139*1.22</f>
        <v>4932.0940000000001</v>
      </c>
      <c r="O139" s="4" t="s">
        <v>13</v>
      </c>
      <c r="P139" s="4" t="s">
        <v>543</v>
      </c>
      <c r="Q139" s="9" t="s">
        <v>48</v>
      </c>
      <c r="R139" s="9">
        <v>43812</v>
      </c>
      <c r="S139" s="9">
        <v>43830</v>
      </c>
    </row>
    <row r="140" spans="1:19" s="14" customFormat="1" x14ac:dyDescent="0.2">
      <c r="A140" s="99">
        <v>3000106395</v>
      </c>
      <c r="B140" s="3" t="s">
        <v>544</v>
      </c>
      <c r="C140" s="3" t="str">
        <f>VLOOKUP(B140,'Contratti 2019'!A:I,1,0)</f>
        <v>Z152B38937</v>
      </c>
      <c r="D140" s="42" t="s">
        <v>9</v>
      </c>
      <c r="E140" s="43">
        <v>80198650584</v>
      </c>
      <c r="F140" s="8" t="s">
        <v>545</v>
      </c>
      <c r="G140" s="44" t="s">
        <v>11</v>
      </c>
      <c r="H140" s="4" t="s">
        <v>546</v>
      </c>
      <c r="I140" s="4" t="s">
        <v>546</v>
      </c>
      <c r="J140" s="12">
        <v>1870980362</v>
      </c>
      <c r="K140" s="12">
        <v>1870980362</v>
      </c>
      <c r="L140" s="7">
        <f>166.32+65.66</f>
        <v>231.98</v>
      </c>
      <c r="M140" s="9">
        <v>43830</v>
      </c>
      <c r="N140" s="7"/>
      <c r="O140" s="4" t="s">
        <v>13</v>
      </c>
      <c r="P140" s="4" t="s">
        <v>547</v>
      </c>
      <c r="Q140" s="9" t="s">
        <v>48</v>
      </c>
      <c r="R140" s="9">
        <v>43815</v>
      </c>
      <c r="S140" s="9">
        <v>43830</v>
      </c>
    </row>
    <row r="141" spans="1:19" s="14" customFormat="1" x14ac:dyDescent="0.2">
      <c r="A141" s="99">
        <v>3000105988</v>
      </c>
      <c r="B141" s="3" t="s">
        <v>548</v>
      </c>
      <c r="C141" s="3" t="str">
        <f>VLOOKUP(B141,'Contratti 2019'!A:I,1,0)</f>
        <v>ZC12B3F45D</v>
      </c>
      <c r="D141" s="42" t="s">
        <v>9</v>
      </c>
      <c r="E141" s="43">
        <v>80198650584</v>
      </c>
      <c r="F141" s="8" t="s">
        <v>549</v>
      </c>
      <c r="G141" s="44" t="s">
        <v>11</v>
      </c>
      <c r="H141" s="103"/>
      <c r="I141" s="103"/>
      <c r="J141" s="104"/>
      <c r="K141" s="105"/>
      <c r="L141" s="7">
        <v>1127.8688524590164</v>
      </c>
      <c r="M141" s="9">
        <v>43830</v>
      </c>
      <c r="N141" s="7">
        <v>1376</v>
      </c>
      <c r="O141" s="4" t="s">
        <v>13</v>
      </c>
      <c r="P141" s="4" t="s">
        <v>550</v>
      </c>
      <c r="Q141" s="9" t="s">
        <v>48</v>
      </c>
      <c r="R141" s="9">
        <v>43816</v>
      </c>
      <c r="S141" s="9">
        <v>43830</v>
      </c>
    </row>
    <row r="142" spans="1:19" s="14" customFormat="1" x14ac:dyDescent="0.2">
      <c r="A142" s="99">
        <v>3000106029</v>
      </c>
      <c r="B142" s="3" t="s">
        <v>551</v>
      </c>
      <c r="C142" s="3" t="str">
        <f>VLOOKUP(B142,'Contratti 2019'!A:I,1,0)</f>
        <v>Z752B49835</v>
      </c>
      <c r="D142" s="42" t="s">
        <v>9</v>
      </c>
      <c r="E142" s="43">
        <v>80198650584</v>
      </c>
      <c r="F142" s="8" t="s">
        <v>552</v>
      </c>
      <c r="G142" s="44" t="s">
        <v>11</v>
      </c>
      <c r="H142" s="4" t="s">
        <v>55</v>
      </c>
      <c r="I142" s="45" t="s">
        <v>55</v>
      </c>
      <c r="J142" s="50">
        <v>11616511009</v>
      </c>
      <c r="K142" s="50">
        <v>11616511009</v>
      </c>
      <c r="L142" s="7">
        <v>6000</v>
      </c>
      <c r="M142" s="6">
        <v>43889</v>
      </c>
      <c r="N142" s="7">
        <f>L142*1.22</f>
        <v>7320</v>
      </c>
      <c r="O142" s="4" t="s">
        <v>13</v>
      </c>
      <c r="P142" s="4" t="s">
        <v>553</v>
      </c>
      <c r="Q142" s="4" t="s">
        <v>15</v>
      </c>
      <c r="R142" s="9">
        <v>43818</v>
      </c>
      <c r="S142" s="6">
        <v>43889</v>
      </c>
    </row>
    <row r="143" spans="1:19" s="14" customFormat="1" x14ac:dyDescent="0.2">
      <c r="A143" s="99" t="s">
        <v>235</v>
      </c>
      <c r="B143" s="3" t="s">
        <v>554</v>
      </c>
      <c r="C143" s="3" t="str">
        <f>VLOOKUP(B143,'Contratti 2019'!A:I,1,0)</f>
        <v>ZC62B53D30</v>
      </c>
      <c r="D143" s="42" t="s">
        <v>9</v>
      </c>
      <c r="E143" s="43">
        <v>80198650584</v>
      </c>
      <c r="F143" s="8" t="s">
        <v>555</v>
      </c>
      <c r="G143" s="44" t="s">
        <v>11</v>
      </c>
      <c r="H143" s="11" t="s">
        <v>404</v>
      </c>
      <c r="I143" s="11" t="s">
        <v>404</v>
      </c>
      <c r="J143" s="11">
        <v>1699520159</v>
      </c>
      <c r="K143" s="12">
        <v>1699520159</v>
      </c>
      <c r="L143" s="7">
        <v>0.01</v>
      </c>
      <c r="M143" s="9">
        <v>44196</v>
      </c>
      <c r="N143" s="7">
        <v>0</v>
      </c>
      <c r="O143" s="4" t="s">
        <v>13</v>
      </c>
      <c r="P143" s="4" t="s">
        <v>556</v>
      </c>
      <c r="Q143" s="4" t="s">
        <v>15</v>
      </c>
      <c r="R143" s="9">
        <v>43831</v>
      </c>
      <c r="S143" s="9">
        <v>44196</v>
      </c>
    </row>
    <row r="144" spans="1:19" s="14" customFormat="1" x14ac:dyDescent="0.2">
      <c r="A144" s="99">
        <v>3000106366</v>
      </c>
      <c r="B144" s="3" t="s">
        <v>557</v>
      </c>
      <c r="C144" s="3" t="str">
        <f>VLOOKUP(B144,'Contratti 2019'!A:I,1,0)</f>
        <v>Z6F2B5422C</v>
      </c>
      <c r="D144" s="42" t="s">
        <v>9</v>
      </c>
      <c r="E144" s="43">
        <v>80198650584</v>
      </c>
      <c r="F144" s="8" t="s">
        <v>199</v>
      </c>
      <c r="G144" s="44" t="s">
        <v>11</v>
      </c>
      <c r="H144" s="11" t="s">
        <v>110</v>
      </c>
      <c r="I144" s="45" t="s">
        <v>110</v>
      </c>
      <c r="J144" s="46">
        <v>11885141009</v>
      </c>
      <c r="K144" s="50">
        <v>11885141009</v>
      </c>
      <c r="L144" s="7">
        <v>2396.56</v>
      </c>
      <c r="M144" s="9">
        <v>43830</v>
      </c>
      <c r="N144" s="7">
        <f>L144*1.22</f>
        <v>2923.8031999999998</v>
      </c>
      <c r="O144" s="4" t="s">
        <v>13</v>
      </c>
      <c r="P144" s="4" t="s">
        <v>558</v>
      </c>
      <c r="Q144" s="9" t="s">
        <v>48</v>
      </c>
      <c r="R144" s="9">
        <v>43822</v>
      </c>
      <c r="S144" s="9">
        <v>43830</v>
      </c>
    </row>
    <row r="145" spans="1:19" s="14" customFormat="1" x14ac:dyDescent="0.2">
      <c r="A145" s="99">
        <v>3000106365</v>
      </c>
      <c r="B145" s="3" t="s">
        <v>559</v>
      </c>
      <c r="C145" s="3" t="str">
        <f>VLOOKUP(B145,'Contratti 2019'!A:I,1,0)</f>
        <v>ZF12B5B4A1</v>
      </c>
      <c r="D145" s="42" t="s">
        <v>9</v>
      </c>
      <c r="E145" s="43">
        <v>80198650584</v>
      </c>
      <c r="F145" s="8" t="s">
        <v>560</v>
      </c>
      <c r="G145" s="44" t="s">
        <v>11</v>
      </c>
      <c r="H145" s="4" t="s">
        <v>211</v>
      </c>
      <c r="I145" s="4" t="s">
        <v>211</v>
      </c>
      <c r="J145" s="13" t="s">
        <v>212</v>
      </c>
      <c r="K145" s="13" t="s">
        <v>212</v>
      </c>
      <c r="L145" s="7">
        <v>400</v>
      </c>
      <c r="M145" s="9">
        <v>43830</v>
      </c>
      <c r="N145" s="7">
        <f>L145*1.22</f>
        <v>488</v>
      </c>
      <c r="O145" s="4" t="s">
        <v>13</v>
      </c>
      <c r="P145" s="4" t="s">
        <v>561</v>
      </c>
      <c r="Q145" s="9" t="s">
        <v>48</v>
      </c>
      <c r="R145" s="9">
        <v>43822</v>
      </c>
      <c r="S145" s="9">
        <v>43830</v>
      </c>
    </row>
    <row r="146" spans="1:19" s="14" customFormat="1" x14ac:dyDescent="0.2">
      <c r="A146" s="99">
        <v>3000106384</v>
      </c>
      <c r="B146" s="3" t="s">
        <v>562</v>
      </c>
      <c r="C146" s="3" t="str">
        <f>VLOOKUP(B146,'Contratti 2019'!A:I,1,0)</f>
        <v>ZCA2B71BC1</v>
      </c>
      <c r="D146" s="42" t="s">
        <v>9</v>
      </c>
      <c r="E146" s="43">
        <v>80198650584</v>
      </c>
      <c r="F146" s="102" t="s">
        <v>563</v>
      </c>
      <c r="G146" s="44" t="s">
        <v>11</v>
      </c>
      <c r="H146" s="57" t="s">
        <v>120</v>
      </c>
      <c r="I146" s="57" t="s">
        <v>120</v>
      </c>
      <c r="J146" s="60">
        <v>10274101004</v>
      </c>
      <c r="K146" s="60">
        <v>10274101004</v>
      </c>
      <c r="L146" s="7">
        <v>3200</v>
      </c>
      <c r="M146" s="9">
        <v>44104</v>
      </c>
      <c r="N146" s="7">
        <f>1100*1.22</f>
        <v>1342</v>
      </c>
      <c r="O146" s="4" t="s">
        <v>13</v>
      </c>
      <c r="P146" s="4" t="s">
        <v>564</v>
      </c>
      <c r="Q146" s="4" t="s">
        <v>15</v>
      </c>
      <c r="R146" s="9">
        <v>43819</v>
      </c>
      <c r="S146" s="9">
        <v>44104</v>
      </c>
    </row>
    <row r="147" spans="1:19" s="14" customFormat="1" x14ac:dyDescent="0.2">
      <c r="A147" s="99">
        <v>3000106427</v>
      </c>
      <c r="B147" s="3" t="s">
        <v>565</v>
      </c>
      <c r="C147" s="3" t="str">
        <f>VLOOKUP(B147,'Contratti 2019'!A:I,1,0)</f>
        <v>Z6A2B78157</v>
      </c>
      <c r="D147" s="42" t="s">
        <v>9</v>
      </c>
      <c r="E147" s="43">
        <v>80198650584</v>
      </c>
      <c r="F147" s="44" t="s">
        <v>566</v>
      </c>
      <c r="G147" s="44" t="s">
        <v>11</v>
      </c>
      <c r="H147" s="106" t="s">
        <v>567</v>
      </c>
      <c r="I147" s="106" t="s">
        <v>567</v>
      </c>
      <c r="J147" s="60">
        <v>5100261006</v>
      </c>
      <c r="K147" s="60">
        <v>5100261006</v>
      </c>
      <c r="L147" s="7">
        <v>3164</v>
      </c>
      <c r="M147" s="9">
        <v>43818</v>
      </c>
      <c r="N147" s="7">
        <f>L147*1.1</f>
        <v>3480.4</v>
      </c>
      <c r="O147" s="4" t="s">
        <v>13</v>
      </c>
      <c r="P147" s="4" t="s">
        <v>568</v>
      </c>
      <c r="Q147" s="4" t="s">
        <v>15</v>
      </c>
      <c r="R147" s="9">
        <v>43818</v>
      </c>
      <c r="S147" s="9">
        <v>43818</v>
      </c>
    </row>
    <row r="148" spans="1:19" s="14" customFormat="1" ht="38.25" x14ac:dyDescent="0.2">
      <c r="A148" s="99">
        <v>3000106472</v>
      </c>
      <c r="B148" s="48">
        <v>8154283733</v>
      </c>
      <c r="C148" s="3">
        <f>VLOOKUP(B148,'Contratti 2019'!A:I,1,0)</f>
        <v>8154283733</v>
      </c>
      <c r="D148" s="42" t="s">
        <v>9</v>
      </c>
      <c r="E148" s="43">
        <v>80198650584</v>
      </c>
      <c r="F148" s="8" t="s">
        <v>569</v>
      </c>
      <c r="G148" s="11" t="s">
        <v>11</v>
      </c>
      <c r="H148" s="4" t="s">
        <v>404</v>
      </c>
      <c r="I148" s="11" t="s">
        <v>404</v>
      </c>
      <c r="J148" s="11">
        <v>1699520159</v>
      </c>
      <c r="K148" s="12">
        <v>1699520159</v>
      </c>
      <c r="L148" s="7">
        <v>10000</v>
      </c>
      <c r="M148" s="9">
        <v>44196</v>
      </c>
      <c r="N148" s="7">
        <v>10000</v>
      </c>
      <c r="O148" s="4" t="s">
        <v>13</v>
      </c>
      <c r="P148" s="4" t="s">
        <v>570</v>
      </c>
      <c r="Q148" s="4" t="s">
        <v>15</v>
      </c>
      <c r="R148" s="9">
        <v>43830</v>
      </c>
      <c r="S148" s="9">
        <v>44196</v>
      </c>
    </row>
    <row r="149" spans="1:19" s="14" customFormat="1" ht="38.25" x14ac:dyDescent="0.2">
      <c r="A149" s="99">
        <v>3000106473</v>
      </c>
      <c r="B149" s="48" t="s">
        <v>571</v>
      </c>
      <c r="C149" s="3" t="str">
        <f>VLOOKUP(B149,'Contratti 2019'!A:I,1,0)</f>
        <v>81543931FB</v>
      </c>
      <c r="D149" s="42" t="s">
        <v>9</v>
      </c>
      <c r="E149" s="43">
        <v>80198650584</v>
      </c>
      <c r="F149" s="8" t="s">
        <v>572</v>
      </c>
      <c r="G149" s="11" t="s">
        <v>11</v>
      </c>
      <c r="H149" s="4" t="s">
        <v>404</v>
      </c>
      <c r="I149" s="11" t="s">
        <v>404</v>
      </c>
      <c r="J149" s="11">
        <v>1699520159</v>
      </c>
      <c r="K149" s="12">
        <v>1699520159</v>
      </c>
      <c r="L149" s="7">
        <v>3560</v>
      </c>
      <c r="M149" s="9">
        <v>44196</v>
      </c>
      <c r="N149" s="7">
        <v>3560</v>
      </c>
      <c r="O149" s="4" t="s">
        <v>13</v>
      </c>
      <c r="P149" s="4" t="s">
        <v>570</v>
      </c>
      <c r="Q149" s="4" t="s">
        <v>15</v>
      </c>
      <c r="R149" s="9">
        <v>43830</v>
      </c>
      <c r="S149" s="9">
        <v>44196</v>
      </c>
    </row>
    <row r="150" spans="1:19" s="14" customFormat="1" ht="25.5" customHeight="1" x14ac:dyDescent="0.2">
      <c r="A150" s="99">
        <v>3000106474</v>
      </c>
      <c r="B150" s="3" t="s">
        <v>573</v>
      </c>
      <c r="C150" s="3" t="str">
        <f>VLOOKUP(B150,'Contratti 2019'!A:I,1,0)</f>
        <v>810373667F</v>
      </c>
      <c r="D150" s="42" t="s">
        <v>9</v>
      </c>
      <c r="E150" s="43">
        <v>80198650584</v>
      </c>
      <c r="F150" s="8" t="s">
        <v>574</v>
      </c>
      <c r="G150" s="4" t="s">
        <v>355</v>
      </c>
      <c r="H150" s="4" t="s">
        <v>404</v>
      </c>
      <c r="I150" s="11" t="s">
        <v>404</v>
      </c>
      <c r="J150" s="11">
        <v>1699520159</v>
      </c>
      <c r="K150" s="12">
        <v>1699520159</v>
      </c>
      <c r="L150" s="7">
        <v>9750</v>
      </c>
      <c r="M150" s="9">
        <v>44196</v>
      </c>
      <c r="N150" s="7">
        <v>9750</v>
      </c>
      <c r="O150" s="4" t="s">
        <v>13</v>
      </c>
      <c r="P150" s="4" t="s">
        <v>570</v>
      </c>
      <c r="Q150" s="4" t="s">
        <v>15</v>
      </c>
      <c r="R150" s="9">
        <v>43830</v>
      </c>
      <c r="S150" s="9">
        <v>44196</v>
      </c>
    </row>
    <row r="151" spans="1:19" s="14" customFormat="1" x14ac:dyDescent="0.2">
      <c r="A151" s="99"/>
      <c r="B151" s="90" t="s">
        <v>573</v>
      </c>
      <c r="C151" s="3" t="str">
        <f>VLOOKUP(B151,'Contratti 2019'!A:I,1,0)</f>
        <v>810373667F</v>
      </c>
      <c r="D151" s="100" t="s">
        <v>9</v>
      </c>
      <c r="E151" s="101">
        <v>80198650584</v>
      </c>
      <c r="F151" s="93" t="s">
        <v>574</v>
      </c>
      <c r="G151" s="4" t="s">
        <v>355</v>
      </c>
      <c r="H151" s="4" t="s">
        <v>575</v>
      </c>
      <c r="I151" s="4" t="s">
        <v>575</v>
      </c>
      <c r="J151" s="12" t="s">
        <v>576</v>
      </c>
      <c r="K151" s="10">
        <v>3740811207</v>
      </c>
      <c r="L151" s="7"/>
      <c r="M151" s="6"/>
      <c r="N151" s="7"/>
      <c r="O151" s="4"/>
      <c r="P151" s="4"/>
      <c r="Q151" s="9"/>
      <c r="R151" s="9"/>
      <c r="S151" s="9"/>
    </row>
    <row r="152" spans="1:19" s="14" customFormat="1" x14ac:dyDescent="0.2">
      <c r="A152" s="99"/>
      <c r="B152" s="3"/>
      <c r="C152" s="3"/>
      <c r="D152" s="42"/>
      <c r="E152" s="43"/>
      <c r="F152" s="8"/>
      <c r="G152" s="44"/>
      <c r="H152" s="4"/>
      <c r="I152" s="4"/>
      <c r="J152" s="12"/>
      <c r="K152" s="10"/>
      <c r="L152" s="7"/>
      <c r="M152" s="6"/>
      <c r="N152" s="7"/>
      <c r="O152" s="4"/>
      <c r="P152" s="4"/>
      <c r="Q152" s="9"/>
      <c r="R152" s="9"/>
      <c r="S152" s="9"/>
    </row>
    <row r="153" spans="1:19" s="14" customFormat="1" x14ac:dyDescent="0.2">
      <c r="A153" s="99"/>
      <c r="B153" s="3"/>
      <c r="C153" s="3"/>
      <c r="D153" s="42"/>
      <c r="E153" s="43"/>
      <c r="F153" s="8"/>
      <c r="G153" s="44"/>
      <c r="H153" s="4"/>
      <c r="I153" s="4"/>
      <c r="J153" s="12"/>
      <c r="K153" s="10"/>
      <c r="L153" s="7"/>
      <c r="M153" s="6"/>
      <c r="N153" s="7"/>
      <c r="O153" s="4"/>
      <c r="P153" s="4"/>
      <c r="Q153" s="9"/>
      <c r="R153" s="9"/>
      <c r="S153" s="9"/>
    </row>
    <row r="154" spans="1:19" s="14" customFormat="1" x14ac:dyDescent="0.2">
      <c r="A154" s="99"/>
      <c r="B154" s="3"/>
      <c r="C154" s="3"/>
      <c r="D154" s="42"/>
      <c r="E154" s="43"/>
      <c r="F154" s="8"/>
      <c r="G154" s="44"/>
      <c r="H154" s="4"/>
      <c r="I154" s="4"/>
      <c r="J154" s="12"/>
      <c r="K154" s="10"/>
      <c r="L154" s="7"/>
      <c r="M154" s="6"/>
      <c r="N154" s="7"/>
      <c r="O154" s="4"/>
      <c r="P154" s="4"/>
      <c r="Q154" s="9"/>
      <c r="R154" s="9"/>
      <c r="S154" s="9"/>
    </row>
    <row r="155" spans="1:19" s="14" customFormat="1" x14ac:dyDescent="0.2">
      <c r="A155" s="99"/>
      <c r="B155" s="3"/>
      <c r="C155" s="3"/>
      <c r="D155" s="42"/>
      <c r="E155" s="43"/>
      <c r="F155" s="8"/>
      <c r="G155" s="44"/>
      <c r="H155" s="4"/>
      <c r="I155" s="4"/>
      <c r="J155" s="12"/>
      <c r="K155" s="10"/>
      <c r="L155" s="7"/>
      <c r="M155" s="6"/>
      <c r="N155" s="7"/>
      <c r="O155" s="4"/>
      <c r="P155" s="4"/>
      <c r="Q155" s="9"/>
      <c r="R155" s="9"/>
      <c r="S155" s="9"/>
    </row>
    <row r="156" spans="1:19" s="14" customFormat="1" x14ac:dyDescent="0.2">
      <c r="A156" s="99"/>
      <c r="B156" s="3"/>
      <c r="C156" s="3"/>
      <c r="D156" s="42"/>
      <c r="E156" s="43"/>
      <c r="F156" s="8"/>
      <c r="G156" s="44"/>
      <c r="H156" s="4"/>
      <c r="I156" s="4"/>
      <c r="J156" s="12"/>
      <c r="K156" s="10"/>
      <c r="L156" s="7"/>
      <c r="M156" s="6"/>
      <c r="N156" s="7"/>
      <c r="O156" s="4"/>
      <c r="P156" s="4"/>
      <c r="Q156" s="9"/>
      <c r="R156" s="9"/>
      <c r="S156" s="9"/>
    </row>
    <row r="157" spans="1:19" s="14" customFormat="1" x14ac:dyDescent="0.2">
      <c r="A157" s="99"/>
      <c r="B157" s="3"/>
      <c r="C157" s="3"/>
      <c r="D157" s="42"/>
      <c r="E157" s="43"/>
      <c r="F157" s="8"/>
      <c r="G157" s="44"/>
      <c r="H157" s="4"/>
      <c r="I157" s="4"/>
      <c r="J157" s="12"/>
      <c r="K157" s="10"/>
      <c r="L157" s="7"/>
      <c r="M157" s="6"/>
      <c r="N157" s="7"/>
      <c r="O157" s="4"/>
      <c r="P157" s="4"/>
      <c r="Q157" s="9"/>
      <c r="R157" s="9"/>
      <c r="S157" s="9"/>
    </row>
    <row r="158" spans="1:19" s="14" customFormat="1" x14ac:dyDescent="0.2">
      <c r="A158" s="99"/>
      <c r="B158" s="3"/>
      <c r="C158" s="3"/>
      <c r="D158" s="42"/>
      <c r="E158" s="43"/>
      <c r="F158" s="8"/>
      <c r="G158" s="44"/>
      <c r="H158" s="4"/>
      <c r="I158" s="4"/>
      <c r="J158" s="12"/>
      <c r="K158" s="10"/>
      <c r="L158" s="7"/>
      <c r="M158" s="6"/>
      <c r="N158" s="7"/>
      <c r="O158" s="4"/>
      <c r="P158" s="4"/>
      <c r="Q158" s="9"/>
      <c r="R158" s="9"/>
      <c r="S158" s="9"/>
    </row>
    <row r="159" spans="1:19" s="14" customFormat="1" x14ac:dyDescent="0.2">
      <c r="A159" s="99"/>
      <c r="B159" s="3"/>
      <c r="C159" s="3"/>
      <c r="D159" s="42"/>
      <c r="E159" s="43"/>
      <c r="F159" s="8"/>
      <c r="G159" s="44"/>
      <c r="H159" s="4"/>
      <c r="I159" s="4"/>
      <c r="J159" s="12"/>
      <c r="K159" s="10"/>
      <c r="L159" s="7"/>
      <c r="M159" s="6"/>
      <c r="N159" s="7"/>
      <c r="O159" s="4"/>
      <c r="P159" s="4"/>
      <c r="Q159" s="9"/>
      <c r="R159" s="9"/>
      <c r="S159" s="9"/>
    </row>
    <row r="160" spans="1:19" s="14" customFormat="1" x14ac:dyDescent="0.2">
      <c r="A160" s="99"/>
      <c r="B160" s="3"/>
      <c r="C160" s="3"/>
      <c r="D160" s="42"/>
      <c r="E160" s="43"/>
      <c r="F160" s="8"/>
      <c r="G160" s="44"/>
      <c r="H160" s="4"/>
      <c r="I160" s="4"/>
      <c r="J160" s="12"/>
      <c r="K160" s="10"/>
      <c r="L160" s="7"/>
      <c r="M160" s="6"/>
      <c r="N160" s="7"/>
      <c r="O160" s="4"/>
      <c r="P160" s="4"/>
      <c r="Q160" s="9"/>
      <c r="R160" s="9"/>
      <c r="S160" s="9"/>
    </row>
    <row r="161" spans="1:20" s="14" customFormat="1" x14ac:dyDescent="0.2">
      <c r="A161" s="99"/>
      <c r="B161" s="3"/>
      <c r="C161" s="3"/>
      <c r="D161" s="42"/>
      <c r="E161" s="43"/>
      <c r="F161" s="8"/>
      <c r="G161" s="44"/>
      <c r="H161" s="4"/>
      <c r="I161" s="4"/>
      <c r="J161" s="12"/>
      <c r="K161" s="10"/>
      <c r="L161" s="7"/>
      <c r="M161" s="6"/>
      <c r="N161" s="7"/>
      <c r="O161" s="4"/>
      <c r="P161" s="4"/>
      <c r="Q161" s="9"/>
      <c r="R161" s="9"/>
      <c r="S161" s="9"/>
    </row>
    <row r="162" spans="1:20" s="14" customFormat="1" x14ac:dyDescent="0.2">
      <c r="A162" s="99"/>
      <c r="B162" s="3"/>
      <c r="C162" s="3"/>
      <c r="D162" s="42"/>
      <c r="E162" s="43"/>
      <c r="F162" s="8"/>
      <c r="G162" s="44"/>
      <c r="H162" s="4"/>
      <c r="I162" s="4"/>
      <c r="J162" s="12"/>
      <c r="K162" s="10"/>
      <c r="L162" s="7"/>
      <c r="M162" s="6"/>
      <c r="N162" s="7"/>
      <c r="O162" s="4"/>
      <c r="P162" s="4"/>
      <c r="Q162" s="9"/>
      <c r="R162" s="9"/>
      <c r="S162" s="9"/>
    </row>
    <row r="163" spans="1:20" s="14" customFormat="1" x14ac:dyDescent="0.2">
      <c r="A163" s="99"/>
      <c r="B163" s="3"/>
      <c r="C163" s="3"/>
      <c r="D163" s="42"/>
      <c r="E163" s="43"/>
      <c r="F163" s="8"/>
      <c r="G163" s="44"/>
      <c r="H163" s="4"/>
      <c r="I163" s="4"/>
      <c r="J163" s="12"/>
      <c r="K163" s="10"/>
      <c r="L163" s="7"/>
      <c r="M163" s="6"/>
      <c r="N163" s="7"/>
      <c r="O163" s="4"/>
      <c r="P163" s="4"/>
      <c r="Q163" s="9"/>
      <c r="R163" s="9"/>
      <c r="S163" s="9"/>
    </row>
    <row r="164" spans="1:20" s="14" customFormat="1" x14ac:dyDescent="0.2">
      <c r="A164" s="2"/>
      <c r="B164" s="3"/>
      <c r="C164" s="3"/>
      <c r="D164" s="15"/>
      <c r="E164" s="16"/>
      <c r="F164" s="8"/>
      <c r="G164" s="4"/>
      <c r="H164" s="4"/>
      <c r="I164" s="4"/>
      <c r="J164" s="12"/>
      <c r="K164" s="10"/>
      <c r="L164" s="7"/>
      <c r="M164" s="6"/>
      <c r="N164" s="7"/>
      <c r="O164" s="4"/>
      <c r="P164" s="9"/>
      <c r="Q164" s="9"/>
      <c r="R164" s="9"/>
      <c r="S164" s="9"/>
      <c r="T164" s="27"/>
    </row>
    <row r="165" spans="1:20" s="14" customFormat="1" x14ac:dyDescent="0.2">
      <c r="A165" s="2"/>
      <c r="B165" s="3"/>
      <c r="C165" s="3"/>
      <c r="D165" s="15"/>
      <c r="E165" s="16"/>
      <c r="F165" s="8"/>
      <c r="G165" s="4"/>
      <c r="H165" s="4"/>
      <c r="I165" s="4"/>
      <c r="J165" s="12"/>
      <c r="K165" s="12"/>
      <c r="L165" s="7"/>
      <c r="M165" s="6"/>
      <c r="N165" s="7"/>
      <c r="O165" s="4"/>
      <c r="P165" s="9"/>
      <c r="Q165" s="9"/>
      <c r="R165" s="9"/>
      <c r="S165" s="9"/>
    </row>
    <row r="166" spans="1:20" s="14" customFormat="1" x14ac:dyDescent="0.2">
      <c r="A166" s="2"/>
      <c r="B166" s="3"/>
      <c r="C166" s="3"/>
      <c r="D166" s="8"/>
      <c r="E166" s="4"/>
      <c r="F166" s="4"/>
      <c r="G166" s="4"/>
      <c r="H166" s="4"/>
      <c r="I166" s="4"/>
      <c r="J166" s="12"/>
      <c r="K166" s="10"/>
      <c r="L166" s="7"/>
      <c r="M166" s="20"/>
      <c r="N166" s="4"/>
      <c r="O166" s="4"/>
      <c r="P166" s="9"/>
      <c r="Q166" s="9"/>
      <c r="R166" s="9"/>
      <c r="S166" s="9"/>
    </row>
    <row r="167" spans="1:20" s="14" customFormat="1" x14ac:dyDescent="0.2">
      <c r="A167" s="2"/>
      <c r="B167" s="3"/>
      <c r="C167" s="3"/>
      <c r="D167" s="8"/>
      <c r="E167" s="4"/>
      <c r="F167" s="4"/>
      <c r="G167" s="4"/>
      <c r="H167" s="12"/>
      <c r="I167" s="12"/>
      <c r="J167" s="12"/>
      <c r="K167" s="12"/>
      <c r="L167" s="7"/>
      <c r="M167" s="6"/>
      <c r="N167" s="4"/>
      <c r="O167" s="4"/>
      <c r="P167" s="9"/>
      <c r="Q167" s="9"/>
      <c r="R167" s="9"/>
      <c r="S167" s="9"/>
    </row>
    <row r="168" spans="1:20" s="14" customFormat="1" x14ac:dyDescent="0.2">
      <c r="A168" s="2"/>
      <c r="B168" s="3"/>
      <c r="C168" s="3"/>
      <c r="D168" s="8"/>
      <c r="E168" s="4"/>
      <c r="F168" s="4"/>
      <c r="G168" s="4"/>
      <c r="H168" s="11"/>
      <c r="I168" s="11"/>
      <c r="J168" s="12"/>
      <c r="K168" s="12"/>
      <c r="L168" s="7"/>
      <c r="M168" s="6"/>
      <c r="N168" s="28"/>
      <c r="O168" s="4"/>
      <c r="P168" s="9"/>
      <c r="Q168" s="9"/>
      <c r="R168" s="9"/>
      <c r="S168" s="9"/>
    </row>
    <row r="169" spans="1:20" s="14" customFormat="1" x14ac:dyDescent="0.2">
      <c r="A169" s="2"/>
      <c r="B169" s="3"/>
      <c r="C169" s="3"/>
      <c r="D169" s="8"/>
      <c r="E169" s="4"/>
      <c r="F169" s="4"/>
      <c r="G169" s="4"/>
      <c r="H169" s="11"/>
      <c r="I169" s="11"/>
      <c r="J169" s="12"/>
      <c r="K169" s="12"/>
      <c r="L169" s="7"/>
      <c r="M169" s="20"/>
      <c r="N169" s="4"/>
      <c r="O169" s="4"/>
      <c r="P169" s="9"/>
      <c r="Q169" s="9"/>
      <c r="R169" s="9"/>
      <c r="S169" s="9"/>
    </row>
  </sheetData>
  <autoFilter ref="A1:AJ151">
    <filterColumn colId="3">
      <filters>
        <filter val="Cassa per i serivizi energetici e ambientali"/>
      </filters>
    </filterColumn>
  </autoFilter>
  <pageMargins left="0.7" right="0.7" top="0.75" bottom="0.75" header="0.3" footer="0.3"/>
  <pageSetup paperSize="9" scale="3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9"/>
  <sheetViews>
    <sheetView topLeftCell="A62" workbookViewId="0">
      <selection activeCell="D2" sqref="D2:D68"/>
    </sheetView>
  </sheetViews>
  <sheetFormatPr defaultRowHeight="12.75" x14ac:dyDescent="0.2"/>
  <cols>
    <col min="1" max="2" width="11" bestFit="1" customWidth="1"/>
    <col min="3" max="3" width="4.85546875" bestFit="1" customWidth="1"/>
    <col min="4" max="4" width="35.5703125" bestFit="1" customWidth="1"/>
    <col min="5" max="5" width="12" bestFit="1" customWidth="1"/>
    <col min="6" max="6" width="73.5703125" bestFit="1" customWidth="1"/>
    <col min="7" max="7" width="46.85546875" bestFit="1" customWidth="1"/>
    <col min="8" max="9" width="28.7109375" bestFit="1" customWidth="1"/>
    <col min="10" max="10" width="19" bestFit="1" customWidth="1"/>
    <col min="11" max="11" width="10.42578125" bestFit="1" customWidth="1"/>
    <col min="12" max="12" width="11" bestFit="1" customWidth="1"/>
    <col min="13" max="13" width="10.42578125" bestFit="1" customWidth="1"/>
    <col min="16" max="16" width="28.7109375" bestFit="1" customWidth="1"/>
    <col min="17" max="17" width="9" bestFit="1" customWidth="1"/>
    <col min="18" max="19" width="10.42578125" bestFit="1" customWidth="1"/>
  </cols>
  <sheetData>
    <row r="1" spans="1:19" ht="24.95" customHeight="1" x14ac:dyDescent="0.2">
      <c r="A1" s="37" t="s">
        <v>342</v>
      </c>
      <c r="B1" s="38" t="s">
        <v>0</v>
      </c>
      <c r="C1" s="38"/>
      <c r="D1" s="39" t="s">
        <v>343</v>
      </c>
      <c r="E1" s="39" t="s">
        <v>344</v>
      </c>
      <c r="F1" s="39" t="s">
        <v>345</v>
      </c>
      <c r="G1" s="39" t="s">
        <v>346</v>
      </c>
      <c r="H1" s="39" t="s">
        <v>347</v>
      </c>
      <c r="I1" s="39" t="s">
        <v>348</v>
      </c>
      <c r="J1" s="39" t="s">
        <v>1</v>
      </c>
      <c r="K1" s="39" t="s">
        <v>2</v>
      </c>
      <c r="L1" s="40" t="s">
        <v>349</v>
      </c>
      <c r="M1" s="41" t="s">
        <v>3</v>
      </c>
      <c r="N1" s="41" t="s">
        <v>4</v>
      </c>
      <c r="O1" s="39" t="s">
        <v>5</v>
      </c>
      <c r="P1" s="39" t="s">
        <v>6</v>
      </c>
      <c r="Q1" s="39" t="s">
        <v>6</v>
      </c>
      <c r="R1" s="39" t="s">
        <v>7</v>
      </c>
      <c r="S1" s="39" t="s">
        <v>350</v>
      </c>
    </row>
    <row r="2" spans="1:19" ht="24.95" customHeight="1" x14ac:dyDescent="0.2">
      <c r="A2" s="2">
        <v>3000092276</v>
      </c>
      <c r="B2" s="3" t="s">
        <v>353</v>
      </c>
      <c r="C2" s="3" t="e">
        <v>#N/A</v>
      </c>
      <c r="D2" s="42" t="s">
        <v>9</v>
      </c>
      <c r="E2" s="43">
        <v>80198650584</v>
      </c>
      <c r="F2" s="4" t="s">
        <v>354</v>
      </c>
      <c r="G2" s="44" t="s">
        <v>355</v>
      </c>
      <c r="H2" s="48" t="s">
        <v>103</v>
      </c>
      <c r="I2" s="48" t="s">
        <v>103</v>
      </c>
      <c r="J2" s="12">
        <v>10304670150</v>
      </c>
      <c r="K2" s="12">
        <v>10304670150</v>
      </c>
      <c r="L2" s="5">
        <v>99000</v>
      </c>
      <c r="M2" s="9">
        <v>44012</v>
      </c>
      <c r="N2" s="7">
        <v>58560</v>
      </c>
      <c r="O2" s="4" t="s">
        <v>34</v>
      </c>
      <c r="P2" s="4" t="s">
        <v>356</v>
      </c>
      <c r="Q2" s="47" t="s">
        <v>15</v>
      </c>
      <c r="R2" s="9">
        <v>43647</v>
      </c>
      <c r="S2" s="9">
        <v>44012</v>
      </c>
    </row>
    <row r="3" spans="1:19" ht="24.95" customHeight="1" x14ac:dyDescent="0.2">
      <c r="A3" s="2">
        <v>3000096988</v>
      </c>
      <c r="B3" s="3" t="s">
        <v>363</v>
      </c>
      <c r="C3" s="3" t="e">
        <v>#N/A</v>
      </c>
      <c r="D3" s="42" t="s">
        <v>9</v>
      </c>
      <c r="E3" s="43">
        <v>80198650584</v>
      </c>
      <c r="F3" s="8" t="s">
        <v>364</v>
      </c>
      <c r="G3" s="44" t="s">
        <v>11</v>
      </c>
      <c r="H3" s="4" t="s">
        <v>365</v>
      </c>
      <c r="I3" s="4" t="s">
        <v>365</v>
      </c>
      <c r="J3" s="12">
        <v>12086540155</v>
      </c>
      <c r="K3" s="12">
        <v>12086540155</v>
      </c>
      <c r="L3" s="5">
        <v>240.5</v>
      </c>
      <c r="M3" s="6">
        <v>43647</v>
      </c>
      <c r="N3" s="7">
        <v>293.41000000000003</v>
      </c>
      <c r="O3" s="4" t="s">
        <v>13</v>
      </c>
      <c r="P3" s="4" t="s">
        <v>366</v>
      </c>
      <c r="Q3" s="47" t="s">
        <v>15</v>
      </c>
      <c r="R3" s="9">
        <v>43647</v>
      </c>
      <c r="S3" s="6">
        <v>43647</v>
      </c>
    </row>
    <row r="4" spans="1:19" ht="24.95" customHeight="1" x14ac:dyDescent="0.2">
      <c r="A4" s="2">
        <v>3000097042</v>
      </c>
      <c r="B4" s="3" t="s">
        <v>367</v>
      </c>
      <c r="C4" s="3" t="e">
        <v>#N/A</v>
      </c>
      <c r="D4" s="42" t="s">
        <v>9</v>
      </c>
      <c r="E4" s="43">
        <v>80198650584</v>
      </c>
      <c r="F4" s="8" t="s">
        <v>368</v>
      </c>
      <c r="G4" s="44" t="s">
        <v>11</v>
      </c>
      <c r="H4" s="44" t="s">
        <v>369</v>
      </c>
      <c r="I4" s="44" t="s">
        <v>369</v>
      </c>
      <c r="J4" s="60">
        <v>10027410157</v>
      </c>
      <c r="K4" s="50">
        <v>10027410157</v>
      </c>
      <c r="L4" s="5">
        <v>16800</v>
      </c>
      <c r="M4" s="9">
        <v>43830</v>
      </c>
      <c r="N4" s="7">
        <v>20496</v>
      </c>
      <c r="O4" s="4" t="s">
        <v>13</v>
      </c>
      <c r="P4" s="4" t="s">
        <v>370</v>
      </c>
      <c r="Q4" s="47" t="s">
        <v>15</v>
      </c>
      <c r="R4" s="9">
        <v>43655</v>
      </c>
      <c r="S4" s="9">
        <v>43830</v>
      </c>
    </row>
    <row r="5" spans="1:19" ht="24.95" customHeight="1" x14ac:dyDescent="0.2">
      <c r="A5" s="2">
        <v>3000097043</v>
      </c>
      <c r="B5" s="3" t="s">
        <v>371</v>
      </c>
      <c r="C5" s="3" t="e">
        <v>#N/A</v>
      </c>
      <c r="D5" s="42" t="s">
        <v>9</v>
      </c>
      <c r="E5" s="43">
        <v>80198650584</v>
      </c>
      <c r="F5" s="4" t="s">
        <v>113</v>
      </c>
      <c r="G5" s="44" t="s">
        <v>11</v>
      </c>
      <c r="H5" s="48" t="s">
        <v>68</v>
      </c>
      <c r="I5" s="48" t="s">
        <v>68</v>
      </c>
      <c r="J5" s="49" t="s">
        <v>69</v>
      </c>
      <c r="K5" s="10">
        <v>5119881216</v>
      </c>
      <c r="L5" s="5">
        <v>1250</v>
      </c>
      <c r="M5" s="6">
        <v>43677</v>
      </c>
      <c r="N5" s="7">
        <v>1319.37</v>
      </c>
      <c r="O5" s="4" t="s">
        <v>13</v>
      </c>
      <c r="P5" s="4" t="s">
        <v>372</v>
      </c>
      <c r="Q5" s="47" t="s">
        <v>15</v>
      </c>
      <c r="R5" s="9">
        <v>43656</v>
      </c>
      <c r="S5" s="6">
        <v>43677</v>
      </c>
    </row>
    <row r="6" spans="1:19" ht="24.95" customHeight="1" x14ac:dyDescent="0.2">
      <c r="A6" s="2">
        <v>3000097073</v>
      </c>
      <c r="B6" s="3" t="s">
        <v>373</v>
      </c>
      <c r="C6" s="3" t="e">
        <v>#N/A</v>
      </c>
      <c r="D6" s="42" t="s">
        <v>9</v>
      </c>
      <c r="E6" s="43">
        <v>80198650584</v>
      </c>
      <c r="F6" s="8" t="s">
        <v>374</v>
      </c>
      <c r="G6" s="44" t="s">
        <v>11</v>
      </c>
      <c r="H6" s="11" t="s">
        <v>110</v>
      </c>
      <c r="I6" s="45" t="s">
        <v>110</v>
      </c>
      <c r="J6" s="46">
        <v>11885141009</v>
      </c>
      <c r="K6" s="50">
        <v>11885141009</v>
      </c>
      <c r="L6" s="5">
        <v>2200</v>
      </c>
      <c r="M6" s="9">
        <v>43665</v>
      </c>
      <c r="N6" s="7">
        <v>2671.8</v>
      </c>
      <c r="O6" s="4" t="s">
        <v>13</v>
      </c>
      <c r="P6" s="4" t="s">
        <v>375</v>
      </c>
      <c r="Q6" s="47" t="s">
        <v>15</v>
      </c>
      <c r="R6" s="9">
        <v>43657</v>
      </c>
      <c r="S6" s="9">
        <v>43665</v>
      </c>
    </row>
    <row r="7" spans="1:19" ht="24.95" customHeight="1" x14ac:dyDescent="0.2">
      <c r="A7" s="2">
        <v>3000097080</v>
      </c>
      <c r="B7" s="3" t="s">
        <v>376</v>
      </c>
      <c r="C7" s="3" t="e">
        <v>#N/A</v>
      </c>
      <c r="D7" s="42" t="s">
        <v>9</v>
      </c>
      <c r="E7" s="43">
        <v>80198650584</v>
      </c>
      <c r="F7" s="8" t="s">
        <v>319</v>
      </c>
      <c r="G7" s="44" t="s">
        <v>11</v>
      </c>
      <c r="H7" s="48" t="s">
        <v>320</v>
      </c>
      <c r="I7" s="45" t="s">
        <v>320</v>
      </c>
      <c r="J7" s="49">
        <v>11837471009</v>
      </c>
      <c r="K7" s="50">
        <v>11837471009</v>
      </c>
      <c r="L7" s="5">
        <v>700</v>
      </c>
      <c r="M7" s="6">
        <v>43646</v>
      </c>
      <c r="N7" s="7">
        <v>854</v>
      </c>
      <c r="O7" s="4" t="s">
        <v>13</v>
      </c>
      <c r="P7" s="4" t="s">
        <v>377</v>
      </c>
      <c r="Q7" s="47" t="s">
        <v>15</v>
      </c>
      <c r="R7" s="9">
        <v>43662</v>
      </c>
      <c r="S7" s="6">
        <v>43646</v>
      </c>
    </row>
    <row r="8" spans="1:19" ht="24.95" customHeight="1" x14ac:dyDescent="0.2">
      <c r="A8" s="2">
        <v>3000097081</v>
      </c>
      <c r="B8" s="3" t="s">
        <v>378</v>
      </c>
      <c r="C8" s="3" t="e">
        <v>#N/A</v>
      </c>
      <c r="D8" s="42" t="s">
        <v>9</v>
      </c>
      <c r="E8" s="43">
        <v>80198650584</v>
      </c>
      <c r="F8" s="8" t="s">
        <v>379</v>
      </c>
      <c r="G8" s="44" t="s">
        <v>11</v>
      </c>
      <c r="H8" s="4" t="s">
        <v>380</v>
      </c>
      <c r="I8" s="4" t="s">
        <v>380</v>
      </c>
      <c r="J8" s="49">
        <v>8520140586</v>
      </c>
      <c r="K8" s="50">
        <v>2078061005</v>
      </c>
      <c r="L8" s="5">
        <v>2562</v>
      </c>
      <c r="M8" s="6">
        <v>43677</v>
      </c>
      <c r="N8" s="7">
        <v>3125.64</v>
      </c>
      <c r="O8" s="4" t="s">
        <v>13</v>
      </c>
      <c r="P8" s="4" t="s">
        <v>381</v>
      </c>
      <c r="Q8" s="47" t="s">
        <v>15</v>
      </c>
      <c r="R8" s="9">
        <v>43662</v>
      </c>
      <c r="S8" s="6">
        <v>43677</v>
      </c>
    </row>
    <row r="9" spans="1:19" ht="24.95" customHeight="1" x14ac:dyDescent="0.2">
      <c r="A9" s="2">
        <v>3000097084</v>
      </c>
      <c r="B9" s="3" t="s">
        <v>382</v>
      </c>
      <c r="C9" s="3" t="e">
        <v>#N/A</v>
      </c>
      <c r="D9" s="42" t="s">
        <v>9</v>
      </c>
      <c r="E9" s="43">
        <v>80198650584</v>
      </c>
      <c r="F9" s="8" t="s">
        <v>364</v>
      </c>
      <c r="G9" s="44" t="s">
        <v>11</v>
      </c>
      <c r="H9" s="4" t="s">
        <v>383</v>
      </c>
      <c r="I9" s="4" t="s">
        <v>383</v>
      </c>
      <c r="J9" s="49" t="s">
        <v>384</v>
      </c>
      <c r="K9" s="50" t="s">
        <v>384</v>
      </c>
      <c r="L9" s="5">
        <v>223.8</v>
      </c>
      <c r="M9" s="6">
        <v>43646</v>
      </c>
      <c r="N9" s="82">
        <v>273.036</v>
      </c>
      <c r="O9" s="4" t="s">
        <v>13</v>
      </c>
      <c r="P9" s="4" t="s">
        <v>385</v>
      </c>
      <c r="Q9" s="47" t="s">
        <v>15</v>
      </c>
      <c r="R9" s="9">
        <v>43662</v>
      </c>
      <c r="S9" s="6">
        <v>43646</v>
      </c>
    </row>
    <row r="10" spans="1:19" ht="24.95" customHeight="1" x14ac:dyDescent="0.2">
      <c r="A10" s="2">
        <v>3000097104</v>
      </c>
      <c r="B10" s="3" t="s">
        <v>386</v>
      </c>
      <c r="C10" s="3" t="e">
        <v>#N/A</v>
      </c>
      <c r="D10" s="42" t="s">
        <v>9</v>
      </c>
      <c r="E10" s="43">
        <v>80198650584</v>
      </c>
      <c r="F10" s="8" t="s">
        <v>387</v>
      </c>
      <c r="G10" s="44" t="s">
        <v>11</v>
      </c>
      <c r="H10" s="4" t="s">
        <v>380</v>
      </c>
      <c r="I10" s="4" t="s">
        <v>380</v>
      </c>
      <c r="J10" s="49">
        <v>8520140586</v>
      </c>
      <c r="K10" s="50">
        <v>2078061005</v>
      </c>
      <c r="L10" s="5">
        <v>2562</v>
      </c>
      <c r="M10" s="6">
        <v>43678</v>
      </c>
      <c r="N10" s="7">
        <v>3125.64</v>
      </c>
      <c r="O10" s="4" t="s">
        <v>13</v>
      </c>
      <c r="P10" s="4" t="s">
        <v>388</v>
      </c>
      <c r="Q10" s="47" t="s">
        <v>15</v>
      </c>
      <c r="R10" s="9">
        <v>43668</v>
      </c>
      <c r="S10" s="6">
        <v>43678</v>
      </c>
    </row>
    <row r="11" spans="1:19" ht="24.95" customHeight="1" x14ac:dyDescent="0.2">
      <c r="A11" s="2">
        <v>3000097103</v>
      </c>
      <c r="B11" s="3" t="s">
        <v>389</v>
      </c>
      <c r="C11" s="3" t="e">
        <v>#N/A</v>
      </c>
      <c r="D11" s="42" t="s">
        <v>9</v>
      </c>
      <c r="E11" s="43">
        <v>80198650584</v>
      </c>
      <c r="F11" s="4" t="s">
        <v>249</v>
      </c>
      <c r="G11" s="44" t="s">
        <v>11</v>
      </c>
      <c r="H11" s="4" t="s">
        <v>243</v>
      </c>
      <c r="I11" s="44" t="s">
        <v>243</v>
      </c>
      <c r="J11" s="60">
        <v>9609931002</v>
      </c>
      <c r="K11" s="60">
        <v>9609931002</v>
      </c>
      <c r="L11" s="5">
        <v>3894.43</v>
      </c>
      <c r="M11" s="6">
        <v>43677</v>
      </c>
      <c r="N11" s="7">
        <v>4751.2046</v>
      </c>
      <c r="O11" s="4" t="s">
        <v>13</v>
      </c>
      <c r="P11" s="4" t="s">
        <v>390</v>
      </c>
      <c r="Q11" s="9" t="s">
        <v>48</v>
      </c>
      <c r="R11" s="9">
        <v>43668</v>
      </c>
      <c r="S11" s="6">
        <v>43677</v>
      </c>
    </row>
    <row r="12" spans="1:19" ht="24.95" customHeight="1" x14ac:dyDescent="0.2">
      <c r="A12" s="2">
        <v>3000097105</v>
      </c>
      <c r="B12" s="3" t="s">
        <v>391</v>
      </c>
      <c r="C12" s="3" t="e">
        <v>#N/A</v>
      </c>
      <c r="D12" s="42" t="s">
        <v>9</v>
      </c>
      <c r="E12" s="43">
        <v>80198650584</v>
      </c>
      <c r="F12" s="4" t="s">
        <v>392</v>
      </c>
      <c r="G12" s="44" t="s">
        <v>11</v>
      </c>
      <c r="H12" s="4" t="s">
        <v>243</v>
      </c>
      <c r="I12" s="44" t="s">
        <v>243</v>
      </c>
      <c r="J12" s="60">
        <v>9609931002</v>
      </c>
      <c r="K12" s="60">
        <v>9609931002</v>
      </c>
      <c r="L12" s="5">
        <v>1862</v>
      </c>
      <c r="M12" s="6">
        <v>43677</v>
      </c>
      <c r="N12" s="7">
        <v>2271.64</v>
      </c>
      <c r="O12" s="4" t="s">
        <v>13</v>
      </c>
      <c r="P12" s="4" t="s">
        <v>393</v>
      </c>
      <c r="Q12" s="9" t="s">
        <v>48</v>
      </c>
      <c r="R12" s="9">
        <v>43668</v>
      </c>
      <c r="S12" s="6">
        <v>43677</v>
      </c>
    </row>
    <row r="13" spans="1:19" ht="24.95" customHeight="1" x14ac:dyDescent="0.2">
      <c r="A13" s="2">
        <v>3000097125</v>
      </c>
      <c r="B13" s="3" t="s">
        <v>394</v>
      </c>
      <c r="C13" s="3" t="e">
        <v>#N/A</v>
      </c>
      <c r="D13" s="42" t="s">
        <v>9</v>
      </c>
      <c r="E13" s="43">
        <v>80198650584</v>
      </c>
      <c r="F13" s="8" t="s">
        <v>395</v>
      </c>
      <c r="G13" s="44" t="s">
        <v>11</v>
      </c>
      <c r="H13" s="4" t="s">
        <v>302</v>
      </c>
      <c r="I13" s="4" t="s">
        <v>302</v>
      </c>
      <c r="J13" s="12">
        <v>13144691006</v>
      </c>
      <c r="K13" s="12">
        <v>13144691006</v>
      </c>
      <c r="L13" s="5">
        <v>12350</v>
      </c>
      <c r="M13" s="6">
        <v>43830</v>
      </c>
      <c r="N13" s="7">
        <v>15067</v>
      </c>
      <c r="O13" s="4" t="s">
        <v>13</v>
      </c>
      <c r="P13" s="4" t="s">
        <v>396</v>
      </c>
      <c r="Q13" s="9" t="s">
        <v>48</v>
      </c>
      <c r="R13" s="9">
        <v>43671</v>
      </c>
      <c r="S13" s="6">
        <v>43830</v>
      </c>
    </row>
    <row r="14" spans="1:19" ht="24.95" customHeight="1" x14ac:dyDescent="0.2">
      <c r="A14" s="2">
        <v>3000100669</v>
      </c>
      <c r="B14" s="3" t="s">
        <v>397</v>
      </c>
      <c r="C14" s="3" t="e">
        <v>#N/A</v>
      </c>
      <c r="D14" s="42" t="s">
        <v>9</v>
      </c>
      <c r="E14" s="43">
        <v>80198650584</v>
      </c>
      <c r="F14" s="8" t="s">
        <v>398</v>
      </c>
      <c r="G14" s="44" t="s">
        <v>11</v>
      </c>
      <c r="H14" s="11" t="s">
        <v>399</v>
      </c>
      <c r="I14" s="11" t="s">
        <v>399</v>
      </c>
      <c r="J14" s="12" t="s">
        <v>400</v>
      </c>
      <c r="K14" s="12">
        <v>14583851002</v>
      </c>
      <c r="L14" s="5">
        <v>10000</v>
      </c>
      <c r="M14" s="6">
        <v>43830</v>
      </c>
      <c r="N14" s="7">
        <v>4377.3599999999997</v>
      </c>
      <c r="O14" s="4" t="s">
        <v>13</v>
      </c>
      <c r="P14" s="4" t="s">
        <v>401</v>
      </c>
      <c r="Q14" s="47" t="s">
        <v>15</v>
      </c>
      <c r="R14" s="9">
        <v>43675</v>
      </c>
      <c r="S14" s="6">
        <v>43830</v>
      </c>
    </row>
    <row r="15" spans="1:19" ht="24.95" customHeight="1" x14ac:dyDescent="0.2">
      <c r="A15" s="2">
        <v>3000100591</v>
      </c>
      <c r="B15" s="4" t="s">
        <v>402</v>
      </c>
      <c r="C15" s="3" t="e">
        <v>#N/A</v>
      </c>
      <c r="D15" s="42" t="s">
        <v>9</v>
      </c>
      <c r="E15" s="43">
        <v>80198650584</v>
      </c>
      <c r="F15" s="83" t="s">
        <v>403</v>
      </c>
      <c r="G15" s="11" t="s">
        <v>11</v>
      </c>
      <c r="H15" s="11" t="s">
        <v>404</v>
      </c>
      <c r="I15" s="11" t="s">
        <v>404</v>
      </c>
      <c r="J15" s="11">
        <v>1699520159</v>
      </c>
      <c r="K15" s="12">
        <v>1699520159</v>
      </c>
      <c r="L15" s="5">
        <v>2501.25</v>
      </c>
      <c r="M15" s="84">
        <v>43830</v>
      </c>
      <c r="N15" s="7">
        <v>2501.25</v>
      </c>
      <c r="O15" s="85" t="s">
        <v>70</v>
      </c>
      <c r="P15" s="4" t="s">
        <v>405</v>
      </c>
      <c r="Q15" s="4" t="s">
        <v>15</v>
      </c>
      <c r="R15" s="47">
        <v>43677</v>
      </c>
      <c r="S15" s="84">
        <v>43830</v>
      </c>
    </row>
    <row r="16" spans="1:19" ht="24.95" customHeight="1" x14ac:dyDescent="0.2">
      <c r="A16" s="2">
        <v>3000100593</v>
      </c>
      <c r="B16" s="76" t="s">
        <v>406</v>
      </c>
      <c r="C16" s="3" t="e">
        <v>#N/A</v>
      </c>
      <c r="D16" s="42" t="s">
        <v>9</v>
      </c>
      <c r="E16" s="43">
        <v>80198650584</v>
      </c>
      <c r="F16" s="83" t="s">
        <v>407</v>
      </c>
      <c r="G16" s="11" t="s">
        <v>11</v>
      </c>
      <c r="H16" s="11" t="s">
        <v>404</v>
      </c>
      <c r="I16" s="11" t="s">
        <v>404</v>
      </c>
      <c r="J16" s="11">
        <v>1699520159</v>
      </c>
      <c r="K16" s="12">
        <v>1699520159</v>
      </c>
      <c r="L16" s="5">
        <v>1671.24</v>
      </c>
      <c r="M16" s="84">
        <v>43830</v>
      </c>
      <c r="N16" s="7">
        <v>1666.67</v>
      </c>
      <c r="O16" s="85" t="s">
        <v>70</v>
      </c>
      <c r="P16" s="4" t="s">
        <v>405</v>
      </c>
      <c r="Q16" s="4" t="s">
        <v>15</v>
      </c>
      <c r="R16" s="47">
        <v>43677</v>
      </c>
      <c r="S16" s="84">
        <v>43830</v>
      </c>
    </row>
    <row r="17" spans="1:19" ht="24.95" customHeight="1" x14ac:dyDescent="0.2">
      <c r="A17" s="2">
        <v>3000100594</v>
      </c>
      <c r="B17" s="20" t="s">
        <v>408</v>
      </c>
      <c r="C17" s="3" t="e">
        <v>#N/A</v>
      </c>
      <c r="D17" s="42" t="s">
        <v>9</v>
      </c>
      <c r="E17" s="43">
        <v>80198650584</v>
      </c>
      <c r="F17" s="83" t="s">
        <v>409</v>
      </c>
      <c r="G17" s="11" t="s">
        <v>11</v>
      </c>
      <c r="H17" s="11" t="s">
        <v>404</v>
      </c>
      <c r="I17" s="11" t="s">
        <v>404</v>
      </c>
      <c r="J17" s="11">
        <v>1699520159</v>
      </c>
      <c r="K17" s="12">
        <v>1699520159</v>
      </c>
      <c r="L17" s="5">
        <v>255</v>
      </c>
      <c r="M17" s="84">
        <v>43830</v>
      </c>
      <c r="N17" s="7">
        <v>256.3</v>
      </c>
      <c r="O17" s="85" t="s">
        <v>70</v>
      </c>
      <c r="P17" s="4" t="s">
        <v>405</v>
      </c>
      <c r="Q17" s="4" t="s">
        <v>15</v>
      </c>
      <c r="R17" s="47">
        <v>43677</v>
      </c>
      <c r="S17" s="84">
        <v>43830</v>
      </c>
    </row>
    <row r="18" spans="1:19" ht="24.95" customHeight="1" x14ac:dyDescent="0.2">
      <c r="A18" s="58">
        <v>3000100575</v>
      </c>
      <c r="B18" s="3" t="s">
        <v>410</v>
      </c>
      <c r="C18" s="3" t="e">
        <v>#N/A</v>
      </c>
      <c r="D18" s="42" t="s">
        <v>9</v>
      </c>
      <c r="E18" s="43">
        <v>80198650584</v>
      </c>
      <c r="F18" s="8" t="s">
        <v>411</v>
      </c>
      <c r="G18" s="11" t="s">
        <v>11</v>
      </c>
      <c r="H18" s="11" t="s">
        <v>412</v>
      </c>
      <c r="I18" s="11" t="s">
        <v>412</v>
      </c>
      <c r="J18" s="12">
        <v>80007720271</v>
      </c>
      <c r="K18" s="12">
        <v>816350276</v>
      </c>
      <c r="L18" s="5">
        <v>39000</v>
      </c>
      <c r="M18" s="6">
        <v>43830</v>
      </c>
      <c r="N18" s="7">
        <v>9150</v>
      </c>
      <c r="O18" s="4" t="s">
        <v>70</v>
      </c>
      <c r="P18" s="4" t="s">
        <v>413</v>
      </c>
      <c r="Q18" s="4" t="s">
        <v>15</v>
      </c>
      <c r="R18" s="9">
        <v>43677</v>
      </c>
      <c r="S18" s="6">
        <v>43830</v>
      </c>
    </row>
    <row r="19" spans="1:19" ht="24.95" customHeight="1" x14ac:dyDescent="0.2">
      <c r="A19" s="2">
        <v>3000100592</v>
      </c>
      <c r="B19" s="3" t="s">
        <v>414</v>
      </c>
      <c r="C19" s="3" t="e">
        <v>#N/A</v>
      </c>
      <c r="D19" s="86" t="s">
        <v>9</v>
      </c>
      <c r="E19" s="87">
        <v>80198650584</v>
      </c>
      <c r="F19" s="8" t="s">
        <v>415</v>
      </c>
      <c r="G19" s="44" t="s">
        <v>355</v>
      </c>
      <c r="H19" s="4" t="s">
        <v>416</v>
      </c>
      <c r="I19" s="4" t="s">
        <v>416</v>
      </c>
      <c r="J19" s="88">
        <v>5026960962</v>
      </c>
      <c r="K19" s="88">
        <v>5026960962</v>
      </c>
      <c r="L19" s="5">
        <v>218000</v>
      </c>
      <c r="M19" s="9">
        <v>44651</v>
      </c>
      <c r="N19" s="89">
        <v>39996.479999999996</v>
      </c>
      <c r="O19" s="4" t="s">
        <v>34</v>
      </c>
      <c r="P19" s="4" t="s">
        <v>417</v>
      </c>
      <c r="Q19" s="9" t="s">
        <v>15</v>
      </c>
      <c r="R19" s="9">
        <v>43739</v>
      </c>
      <c r="S19" s="9">
        <v>44651</v>
      </c>
    </row>
    <row r="20" spans="1:19" ht="24.95" customHeight="1" x14ac:dyDescent="0.2">
      <c r="A20" s="2"/>
      <c r="B20" s="90" t="s">
        <v>414</v>
      </c>
      <c r="C20" s="3" t="e">
        <v>#N/A</v>
      </c>
      <c r="D20" s="91" t="s">
        <v>9</v>
      </c>
      <c r="E20" s="92">
        <v>80198650584</v>
      </c>
      <c r="F20" s="93" t="s">
        <v>415</v>
      </c>
      <c r="G20" s="44" t="s">
        <v>355</v>
      </c>
      <c r="H20" s="4" t="s">
        <v>418</v>
      </c>
      <c r="I20" s="4" t="s">
        <v>418</v>
      </c>
      <c r="J20" s="88">
        <v>7661170634</v>
      </c>
      <c r="K20" s="88">
        <v>7661170634</v>
      </c>
      <c r="L20" s="5"/>
      <c r="M20" s="9"/>
      <c r="N20" s="7"/>
      <c r="O20" s="4"/>
      <c r="P20" s="4"/>
      <c r="Q20" s="9"/>
      <c r="R20" s="9"/>
      <c r="S20" s="9"/>
    </row>
    <row r="21" spans="1:19" ht="24.95" customHeight="1" x14ac:dyDescent="0.2">
      <c r="A21" s="58">
        <v>3000100604</v>
      </c>
      <c r="B21" s="3" t="s">
        <v>419</v>
      </c>
      <c r="C21" s="3" t="e">
        <v>#N/A</v>
      </c>
      <c r="D21" s="86" t="s">
        <v>9</v>
      </c>
      <c r="E21" s="87">
        <v>80198650584</v>
      </c>
      <c r="F21" s="4" t="s">
        <v>420</v>
      </c>
      <c r="G21" s="11" t="s">
        <v>11</v>
      </c>
      <c r="H21" s="4" t="s">
        <v>421</v>
      </c>
      <c r="I21" s="4" t="s">
        <v>421</v>
      </c>
      <c r="J21" s="12">
        <v>5195930580</v>
      </c>
      <c r="K21" s="12">
        <v>1371361005</v>
      </c>
      <c r="L21" s="5">
        <v>39000</v>
      </c>
      <c r="M21" s="6">
        <v>43830</v>
      </c>
      <c r="N21" s="7"/>
      <c r="O21" s="4" t="s">
        <v>70</v>
      </c>
      <c r="P21" s="4" t="s">
        <v>422</v>
      </c>
      <c r="Q21" s="9" t="s">
        <v>15</v>
      </c>
      <c r="R21" s="9">
        <v>43679</v>
      </c>
      <c r="S21" s="6">
        <v>43830</v>
      </c>
    </row>
    <row r="22" spans="1:19" ht="24.95" customHeight="1" x14ac:dyDescent="0.2">
      <c r="A22" s="2">
        <v>3000100605</v>
      </c>
      <c r="B22" s="4" t="s">
        <v>423</v>
      </c>
      <c r="C22" s="3" t="e">
        <v>#N/A</v>
      </c>
      <c r="D22" s="86" t="s">
        <v>9</v>
      </c>
      <c r="E22" s="87">
        <v>80198650584</v>
      </c>
      <c r="F22" s="8" t="s">
        <v>424</v>
      </c>
      <c r="G22" s="11" t="s">
        <v>11</v>
      </c>
      <c r="H22" s="11" t="s">
        <v>46</v>
      </c>
      <c r="I22" s="11" t="s">
        <v>46</v>
      </c>
      <c r="J22" s="49">
        <v>1989510134</v>
      </c>
      <c r="K22" s="49">
        <v>1989510134</v>
      </c>
      <c r="L22" s="5">
        <v>6000</v>
      </c>
      <c r="M22" s="6">
        <v>43830</v>
      </c>
      <c r="N22" s="7">
        <v>7320</v>
      </c>
      <c r="O22" s="4" t="s">
        <v>13</v>
      </c>
      <c r="P22" s="4" t="s">
        <v>425</v>
      </c>
      <c r="Q22" s="47" t="s">
        <v>48</v>
      </c>
      <c r="R22" s="9">
        <v>43679</v>
      </c>
      <c r="S22" s="6">
        <v>43830</v>
      </c>
    </row>
    <row r="23" spans="1:19" ht="24.95" customHeight="1" x14ac:dyDescent="0.25">
      <c r="A23" s="94">
        <v>3000101580</v>
      </c>
      <c r="B23" s="3" t="s">
        <v>426</v>
      </c>
      <c r="C23" s="3" t="e">
        <v>#N/A</v>
      </c>
      <c r="D23" s="42" t="s">
        <v>9</v>
      </c>
      <c r="E23" s="43">
        <v>80198650584</v>
      </c>
      <c r="F23" s="4" t="s">
        <v>427</v>
      </c>
      <c r="G23" s="11" t="s">
        <v>11</v>
      </c>
      <c r="H23" s="11" t="s">
        <v>101</v>
      </c>
      <c r="I23" s="11" t="s">
        <v>101</v>
      </c>
      <c r="J23" s="49">
        <v>9147251004</v>
      </c>
      <c r="K23" s="49">
        <v>9147251004</v>
      </c>
      <c r="L23" s="5">
        <v>2113</v>
      </c>
      <c r="M23" s="6">
        <v>43707</v>
      </c>
      <c r="N23" s="7">
        <v>2558.34</v>
      </c>
      <c r="O23" s="4" t="s">
        <v>13</v>
      </c>
      <c r="P23" s="4" t="s">
        <v>428</v>
      </c>
      <c r="Q23" s="47" t="s">
        <v>15</v>
      </c>
      <c r="R23" s="9">
        <v>43705</v>
      </c>
      <c r="S23" s="6">
        <v>43707</v>
      </c>
    </row>
    <row r="24" spans="1:19" ht="24.95" customHeight="1" x14ac:dyDescent="0.2">
      <c r="A24" s="2">
        <v>3000101760</v>
      </c>
      <c r="B24" s="3" t="s">
        <v>429</v>
      </c>
      <c r="C24" s="3" t="e">
        <v>#N/A</v>
      </c>
      <c r="D24" s="42" t="s">
        <v>9</v>
      </c>
      <c r="E24" s="43">
        <v>80198650584</v>
      </c>
      <c r="F24" s="8" t="s">
        <v>430</v>
      </c>
      <c r="G24" s="4" t="s">
        <v>355</v>
      </c>
      <c r="H24" s="11" t="s">
        <v>431</v>
      </c>
      <c r="I24" s="11" t="s">
        <v>431</v>
      </c>
      <c r="J24" s="13">
        <v>10379211005</v>
      </c>
      <c r="K24" s="13">
        <v>10379211005</v>
      </c>
      <c r="L24" s="5">
        <v>90000</v>
      </c>
      <c r="M24" s="9">
        <v>44739</v>
      </c>
      <c r="N24" s="7">
        <v>18300</v>
      </c>
      <c r="O24" s="4" t="s">
        <v>34</v>
      </c>
      <c r="P24" s="4" t="s">
        <v>432</v>
      </c>
      <c r="Q24" s="47" t="s">
        <v>15</v>
      </c>
      <c r="R24" s="9">
        <v>43643</v>
      </c>
      <c r="S24" s="9">
        <v>44739</v>
      </c>
    </row>
    <row r="25" spans="1:19" ht="24.95" customHeight="1" x14ac:dyDescent="0.2">
      <c r="A25" s="2">
        <v>3000102554</v>
      </c>
      <c r="B25" s="3" t="s">
        <v>433</v>
      </c>
      <c r="C25" s="3" t="e">
        <v>#N/A</v>
      </c>
      <c r="D25" s="42" t="s">
        <v>9</v>
      </c>
      <c r="E25" s="43">
        <v>80198650584</v>
      </c>
      <c r="F25" s="95" t="s">
        <v>434</v>
      </c>
      <c r="G25" s="11" t="s">
        <v>11</v>
      </c>
      <c r="H25" s="11" t="s">
        <v>435</v>
      </c>
      <c r="I25" s="11" t="s">
        <v>435</v>
      </c>
      <c r="J25" s="13" t="s">
        <v>436</v>
      </c>
      <c r="K25" s="13" t="s">
        <v>436</v>
      </c>
      <c r="L25" s="5">
        <v>5800</v>
      </c>
      <c r="M25" s="9">
        <v>44469</v>
      </c>
      <c r="N25" s="7">
        <v>7076</v>
      </c>
      <c r="O25" s="4" t="s">
        <v>13</v>
      </c>
      <c r="P25" s="4" t="s">
        <v>437</v>
      </c>
      <c r="Q25" s="47" t="s">
        <v>15</v>
      </c>
      <c r="R25" s="9">
        <v>43735</v>
      </c>
      <c r="S25" s="9">
        <v>44469</v>
      </c>
    </row>
    <row r="26" spans="1:19" ht="24.95" customHeight="1" x14ac:dyDescent="0.2">
      <c r="A26" s="2">
        <v>3000104426</v>
      </c>
      <c r="B26" s="3" t="s">
        <v>438</v>
      </c>
      <c r="C26" s="3" t="e">
        <v>#N/A</v>
      </c>
      <c r="D26" s="42" t="s">
        <v>9</v>
      </c>
      <c r="E26" s="43">
        <v>80198650584</v>
      </c>
      <c r="F26" s="8" t="s">
        <v>439</v>
      </c>
      <c r="G26" s="11" t="s">
        <v>11</v>
      </c>
      <c r="H26" s="11" t="s">
        <v>243</v>
      </c>
      <c r="I26" s="11" t="s">
        <v>243</v>
      </c>
      <c r="J26" s="60">
        <v>9609931002</v>
      </c>
      <c r="K26" s="60">
        <v>9609931002</v>
      </c>
      <c r="L26" s="5">
        <v>1477.5</v>
      </c>
      <c r="M26" s="6">
        <v>43769</v>
      </c>
      <c r="N26" s="7">
        <v>1802.55</v>
      </c>
      <c r="O26" s="4" t="s">
        <v>13</v>
      </c>
      <c r="P26" s="4" t="s">
        <v>440</v>
      </c>
      <c r="Q26" s="47" t="s">
        <v>48</v>
      </c>
      <c r="R26" s="9">
        <v>43740</v>
      </c>
      <c r="S26" s="6">
        <v>43769</v>
      </c>
    </row>
    <row r="27" spans="1:19" ht="24.95" customHeight="1" x14ac:dyDescent="0.2">
      <c r="A27" s="2">
        <v>3000104427</v>
      </c>
      <c r="B27" s="3" t="s">
        <v>441</v>
      </c>
      <c r="C27" s="3" t="e">
        <v>#N/A</v>
      </c>
      <c r="D27" s="42" t="s">
        <v>9</v>
      </c>
      <c r="E27" s="43">
        <v>80198650584</v>
      </c>
      <c r="F27" s="8" t="s">
        <v>442</v>
      </c>
      <c r="G27" s="11" t="s">
        <v>11</v>
      </c>
      <c r="H27" s="11" t="s">
        <v>243</v>
      </c>
      <c r="I27" s="11" t="s">
        <v>243</v>
      </c>
      <c r="J27" s="60">
        <v>9609931002</v>
      </c>
      <c r="K27" s="60">
        <v>9609931002</v>
      </c>
      <c r="L27" s="5">
        <v>2178</v>
      </c>
      <c r="M27" s="6">
        <v>43769</v>
      </c>
      <c r="N27" s="7">
        <v>2657.16</v>
      </c>
      <c r="O27" s="4" t="s">
        <v>13</v>
      </c>
      <c r="P27" s="4" t="s">
        <v>443</v>
      </c>
      <c r="Q27" s="47" t="s">
        <v>48</v>
      </c>
      <c r="R27" s="9">
        <v>43740</v>
      </c>
      <c r="S27" s="6">
        <v>43769</v>
      </c>
    </row>
    <row r="28" spans="1:19" ht="24.95" customHeight="1" x14ac:dyDescent="0.2">
      <c r="A28" s="2">
        <v>3000104428</v>
      </c>
      <c r="B28" s="3" t="s">
        <v>444</v>
      </c>
      <c r="C28" s="3" t="e">
        <v>#N/A</v>
      </c>
      <c r="D28" s="42" t="s">
        <v>9</v>
      </c>
      <c r="E28" s="43">
        <v>80198650584</v>
      </c>
      <c r="F28" s="8" t="s">
        <v>445</v>
      </c>
      <c r="G28" s="11" t="s">
        <v>11</v>
      </c>
      <c r="H28" s="11" t="s">
        <v>253</v>
      </c>
      <c r="I28" s="11" t="s">
        <v>253</v>
      </c>
      <c r="J28" s="60">
        <v>11811351003</v>
      </c>
      <c r="K28" s="60">
        <v>11811351003</v>
      </c>
      <c r="L28" s="5">
        <v>350</v>
      </c>
      <c r="M28" s="6">
        <v>43769</v>
      </c>
      <c r="N28" s="7">
        <v>427</v>
      </c>
      <c r="O28" s="4" t="s">
        <v>13</v>
      </c>
      <c r="P28" s="4" t="s">
        <v>446</v>
      </c>
      <c r="Q28" s="47" t="s">
        <v>48</v>
      </c>
      <c r="R28" s="9">
        <v>43745</v>
      </c>
      <c r="S28" s="6">
        <v>43769</v>
      </c>
    </row>
    <row r="29" spans="1:19" ht="24.95" customHeight="1" x14ac:dyDescent="0.2">
      <c r="A29" s="2">
        <v>3000104451</v>
      </c>
      <c r="B29" s="3" t="s">
        <v>447</v>
      </c>
      <c r="C29" s="3" t="e">
        <v>#N/A</v>
      </c>
      <c r="D29" s="42" t="s">
        <v>9</v>
      </c>
      <c r="E29" s="43">
        <v>80198650584</v>
      </c>
      <c r="F29" s="8" t="s">
        <v>448</v>
      </c>
      <c r="G29" s="11" t="s">
        <v>11</v>
      </c>
      <c r="H29" s="11" t="s">
        <v>449</v>
      </c>
      <c r="I29" s="11" t="s">
        <v>449</v>
      </c>
      <c r="J29" s="12">
        <v>8327990589</v>
      </c>
      <c r="K29" s="12">
        <v>2024061000</v>
      </c>
      <c r="L29" s="5">
        <v>800</v>
      </c>
      <c r="M29" s="6">
        <v>43769</v>
      </c>
      <c r="N29" s="7">
        <v>800</v>
      </c>
      <c r="O29" s="4" t="s">
        <v>13</v>
      </c>
      <c r="P29" s="4" t="s">
        <v>450</v>
      </c>
      <c r="Q29" s="47" t="s">
        <v>15</v>
      </c>
      <c r="R29" s="9">
        <v>43747</v>
      </c>
      <c r="S29" s="6">
        <v>43769</v>
      </c>
    </row>
    <row r="30" spans="1:19" ht="24.95" customHeight="1" x14ac:dyDescent="0.2">
      <c r="A30" s="2">
        <v>3000104453</v>
      </c>
      <c r="B30" s="3" t="s">
        <v>451</v>
      </c>
      <c r="C30" s="3" t="e">
        <v>#N/A</v>
      </c>
      <c r="D30" s="42" t="s">
        <v>9</v>
      </c>
      <c r="E30" s="43">
        <v>80198650584</v>
      </c>
      <c r="F30" s="8" t="s">
        <v>452</v>
      </c>
      <c r="G30" s="11" t="s">
        <v>11</v>
      </c>
      <c r="H30" s="11" t="s">
        <v>243</v>
      </c>
      <c r="I30" s="11" t="s">
        <v>243</v>
      </c>
      <c r="J30" s="60">
        <v>9609931002</v>
      </c>
      <c r="K30" s="60">
        <v>9609931002</v>
      </c>
      <c r="L30" s="5">
        <v>310</v>
      </c>
      <c r="M30" s="6">
        <v>43769</v>
      </c>
      <c r="N30" s="7">
        <v>378.2</v>
      </c>
      <c r="O30" s="4" t="s">
        <v>13</v>
      </c>
      <c r="P30" s="4" t="s">
        <v>453</v>
      </c>
      <c r="Q30" s="47" t="s">
        <v>48</v>
      </c>
      <c r="R30" s="9">
        <v>43745</v>
      </c>
      <c r="S30" s="6">
        <v>43769</v>
      </c>
    </row>
    <row r="31" spans="1:19" ht="24.95" customHeight="1" x14ac:dyDescent="0.2">
      <c r="A31" s="2">
        <v>3000104468</v>
      </c>
      <c r="B31" s="3" t="s">
        <v>454</v>
      </c>
      <c r="C31" s="3" t="e">
        <v>#N/A</v>
      </c>
      <c r="D31" s="42" t="s">
        <v>9</v>
      </c>
      <c r="E31" s="43">
        <v>80198650584</v>
      </c>
      <c r="F31" s="8" t="s">
        <v>455</v>
      </c>
      <c r="G31" s="11" t="s">
        <v>11</v>
      </c>
      <c r="H31" s="11" t="s">
        <v>380</v>
      </c>
      <c r="I31" s="4" t="s">
        <v>380</v>
      </c>
      <c r="J31" s="49">
        <v>8520140586</v>
      </c>
      <c r="K31" s="50">
        <v>2078061005</v>
      </c>
      <c r="L31" s="5">
        <v>2562</v>
      </c>
      <c r="M31" s="6">
        <v>43762</v>
      </c>
      <c r="N31" s="7">
        <v>3125.64</v>
      </c>
      <c r="O31" s="4" t="s">
        <v>13</v>
      </c>
      <c r="P31" s="4" t="s">
        <v>456</v>
      </c>
      <c r="Q31" s="9" t="s">
        <v>48</v>
      </c>
      <c r="R31" s="6">
        <v>43754</v>
      </c>
      <c r="S31" s="6">
        <v>43762</v>
      </c>
    </row>
    <row r="32" spans="1:19" ht="24.95" customHeight="1" x14ac:dyDescent="0.2">
      <c r="A32" s="58">
        <v>3000104490</v>
      </c>
      <c r="B32" s="3" t="s">
        <v>459</v>
      </c>
      <c r="C32" s="3" t="e">
        <v>#N/A</v>
      </c>
      <c r="D32" s="42" t="s">
        <v>9</v>
      </c>
      <c r="E32" s="43">
        <v>80198650584</v>
      </c>
      <c r="F32" s="8" t="s">
        <v>460</v>
      </c>
      <c r="G32" s="44" t="s">
        <v>11</v>
      </c>
      <c r="H32" s="11" t="s">
        <v>461</v>
      </c>
      <c r="I32" s="11" t="s">
        <v>461</v>
      </c>
      <c r="J32" s="12">
        <v>10932881005</v>
      </c>
      <c r="K32" s="12">
        <v>10932881005</v>
      </c>
      <c r="L32" s="5">
        <v>3100</v>
      </c>
      <c r="M32" s="6">
        <v>43830</v>
      </c>
      <c r="N32" s="7"/>
      <c r="O32" s="4" t="s">
        <v>70</v>
      </c>
      <c r="P32" s="4" t="s">
        <v>462</v>
      </c>
      <c r="Q32" s="9" t="s">
        <v>15</v>
      </c>
      <c r="R32" s="9">
        <v>43763</v>
      </c>
      <c r="S32" s="6">
        <v>43830</v>
      </c>
    </row>
    <row r="33" spans="1:19" ht="24.95" customHeight="1" x14ac:dyDescent="0.2">
      <c r="A33" s="2">
        <v>3000104504</v>
      </c>
      <c r="B33" s="3" t="s">
        <v>463</v>
      </c>
      <c r="C33" s="3" t="e">
        <v>#N/A</v>
      </c>
      <c r="D33" s="42" t="s">
        <v>9</v>
      </c>
      <c r="E33" s="43">
        <v>80198650584</v>
      </c>
      <c r="F33" s="8" t="s">
        <v>464</v>
      </c>
      <c r="G33" s="44" t="s">
        <v>11</v>
      </c>
      <c r="H33" s="11" t="s">
        <v>465</v>
      </c>
      <c r="I33" s="11" t="s">
        <v>465</v>
      </c>
      <c r="J33" s="12">
        <v>2421710589</v>
      </c>
      <c r="K33" s="12">
        <v>1056161001</v>
      </c>
      <c r="L33" s="5">
        <v>1080</v>
      </c>
      <c r="M33" s="6">
        <v>44135</v>
      </c>
      <c r="N33" s="7">
        <v>1123.2</v>
      </c>
      <c r="O33" s="4" t="s">
        <v>13</v>
      </c>
      <c r="P33" s="4" t="s">
        <v>466</v>
      </c>
      <c r="Q33" s="9" t="s">
        <v>15</v>
      </c>
      <c r="R33" s="9">
        <v>43767</v>
      </c>
      <c r="S33" s="6">
        <v>44135</v>
      </c>
    </row>
    <row r="34" spans="1:19" ht="24.95" customHeight="1" x14ac:dyDescent="0.2">
      <c r="A34" s="2">
        <v>3000104711</v>
      </c>
      <c r="B34" s="3" t="s">
        <v>467</v>
      </c>
      <c r="C34" s="3" t="e">
        <v>#N/A</v>
      </c>
      <c r="D34" s="42" t="s">
        <v>9</v>
      </c>
      <c r="E34" s="43">
        <v>80198650584</v>
      </c>
      <c r="F34" s="8" t="s">
        <v>468</v>
      </c>
      <c r="G34" s="44" t="s">
        <v>11</v>
      </c>
      <c r="H34" s="11" t="s">
        <v>469</v>
      </c>
      <c r="I34" s="11" t="s">
        <v>469</v>
      </c>
      <c r="J34" s="12">
        <v>12878470157</v>
      </c>
      <c r="K34" s="12">
        <v>12878470157</v>
      </c>
      <c r="L34" s="5">
        <v>6000</v>
      </c>
      <c r="M34" s="9">
        <v>44499</v>
      </c>
      <c r="N34" s="7"/>
      <c r="O34" s="4" t="s">
        <v>13</v>
      </c>
      <c r="P34" s="4" t="s">
        <v>470</v>
      </c>
      <c r="Q34" s="9" t="s">
        <v>15</v>
      </c>
      <c r="R34" s="9">
        <v>43768</v>
      </c>
      <c r="S34" s="9">
        <v>44499</v>
      </c>
    </row>
    <row r="35" spans="1:19" ht="24.95" customHeight="1" x14ac:dyDescent="0.2">
      <c r="A35" s="2">
        <v>3000104726</v>
      </c>
      <c r="B35" s="3" t="s">
        <v>471</v>
      </c>
      <c r="C35" s="3" t="e">
        <v>#N/A</v>
      </c>
      <c r="D35" s="42" t="s">
        <v>9</v>
      </c>
      <c r="E35" s="43">
        <v>80198650584</v>
      </c>
      <c r="F35" s="8" t="s">
        <v>472</v>
      </c>
      <c r="G35" s="44" t="s">
        <v>11</v>
      </c>
      <c r="H35" s="11" t="s">
        <v>473</v>
      </c>
      <c r="I35" s="11" t="s">
        <v>473</v>
      </c>
      <c r="J35" s="96">
        <v>10442541008</v>
      </c>
      <c r="K35" s="96">
        <v>10442541008</v>
      </c>
      <c r="L35" s="5">
        <v>19807</v>
      </c>
      <c r="M35" s="6">
        <v>43830</v>
      </c>
      <c r="N35" s="7">
        <v>24164.54</v>
      </c>
      <c r="O35" s="4" t="s">
        <v>13</v>
      </c>
      <c r="P35" s="4" t="s">
        <v>474</v>
      </c>
      <c r="Q35" s="9" t="s">
        <v>15</v>
      </c>
      <c r="R35" s="9">
        <v>43769</v>
      </c>
      <c r="S35" s="6">
        <v>43830</v>
      </c>
    </row>
    <row r="36" spans="1:19" ht="24.95" customHeight="1" x14ac:dyDescent="0.2">
      <c r="A36" s="2">
        <v>3000104727</v>
      </c>
      <c r="B36" s="3" t="s">
        <v>475</v>
      </c>
      <c r="C36" s="3" t="e">
        <v>#N/A</v>
      </c>
      <c r="D36" s="42" t="s">
        <v>9</v>
      </c>
      <c r="E36" s="43">
        <v>80198650584</v>
      </c>
      <c r="F36" s="8" t="s">
        <v>476</v>
      </c>
      <c r="G36" s="44" t="s">
        <v>11</v>
      </c>
      <c r="H36" s="11" t="s">
        <v>435</v>
      </c>
      <c r="I36" s="11" t="s">
        <v>435</v>
      </c>
      <c r="J36" s="97" t="s">
        <v>436</v>
      </c>
      <c r="K36" s="97" t="s">
        <v>436</v>
      </c>
      <c r="L36" s="5">
        <v>18200</v>
      </c>
      <c r="M36" s="6">
        <v>43830</v>
      </c>
      <c r="N36" s="7">
        <v>22204</v>
      </c>
      <c r="O36" s="4" t="s">
        <v>13</v>
      </c>
      <c r="P36" s="4" t="s">
        <v>477</v>
      </c>
      <c r="Q36" s="9" t="s">
        <v>15</v>
      </c>
      <c r="R36" s="9">
        <v>43769</v>
      </c>
      <c r="S36" s="6">
        <v>43830</v>
      </c>
    </row>
    <row r="37" spans="1:19" ht="24.95" customHeight="1" x14ac:dyDescent="0.2">
      <c r="A37" s="2">
        <v>3000104728</v>
      </c>
      <c r="B37" s="3" t="s">
        <v>478</v>
      </c>
      <c r="C37" s="3" t="e">
        <v>#N/A</v>
      </c>
      <c r="D37" s="42" t="s">
        <v>9</v>
      </c>
      <c r="E37" s="43">
        <v>80198650584</v>
      </c>
      <c r="F37" s="8" t="s">
        <v>479</v>
      </c>
      <c r="G37" s="44" t="s">
        <v>11</v>
      </c>
      <c r="H37" s="11" t="s">
        <v>435</v>
      </c>
      <c r="I37" s="11" t="s">
        <v>435</v>
      </c>
      <c r="J37" s="97" t="s">
        <v>436</v>
      </c>
      <c r="K37" s="97" t="s">
        <v>436</v>
      </c>
      <c r="L37" s="5">
        <v>18000</v>
      </c>
      <c r="M37" s="6">
        <v>43830</v>
      </c>
      <c r="N37" s="7">
        <v>21960</v>
      </c>
      <c r="O37" s="4" t="s">
        <v>13</v>
      </c>
      <c r="P37" s="4" t="s">
        <v>480</v>
      </c>
      <c r="Q37" s="9" t="s">
        <v>15</v>
      </c>
      <c r="R37" s="9">
        <v>43769</v>
      </c>
      <c r="S37" s="6">
        <v>43830</v>
      </c>
    </row>
    <row r="38" spans="1:19" ht="24.95" customHeight="1" x14ac:dyDescent="0.2">
      <c r="A38" s="2">
        <v>3000104729</v>
      </c>
      <c r="B38" s="3" t="s">
        <v>481</v>
      </c>
      <c r="C38" s="3" t="e">
        <v>#N/A</v>
      </c>
      <c r="D38" s="42" t="s">
        <v>9</v>
      </c>
      <c r="E38" s="43">
        <v>80198650584</v>
      </c>
      <c r="F38" s="8" t="s">
        <v>482</v>
      </c>
      <c r="G38" s="44" t="s">
        <v>11</v>
      </c>
      <c r="H38" s="60" t="s">
        <v>483</v>
      </c>
      <c r="I38" s="60" t="s">
        <v>483</v>
      </c>
      <c r="J38" s="98">
        <v>4002141002</v>
      </c>
      <c r="K38" s="98">
        <v>4002141002</v>
      </c>
      <c r="L38" s="5">
        <v>2500</v>
      </c>
      <c r="M38" s="6">
        <v>43830</v>
      </c>
      <c r="N38" s="7">
        <v>3050</v>
      </c>
      <c r="O38" s="4" t="s">
        <v>13</v>
      </c>
      <c r="P38" s="4" t="s">
        <v>484</v>
      </c>
      <c r="Q38" s="9" t="s">
        <v>15</v>
      </c>
      <c r="R38" s="9">
        <v>43769</v>
      </c>
      <c r="S38" s="6">
        <v>43830</v>
      </c>
    </row>
    <row r="39" spans="1:19" ht="24.95" customHeight="1" x14ac:dyDescent="0.2">
      <c r="A39" s="2">
        <v>3000104730</v>
      </c>
      <c r="B39" s="3" t="s">
        <v>485</v>
      </c>
      <c r="C39" s="3" t="e">
        <v>#N/A</v>
      </c>
      <c r="D39" s="42" t="s">
        <v>9</v>
      </c>
      <c r="E39" s="43">
        <v>80198650584</v>
      </c>
      <c r="F39" s="8" t="s">
        <v>486</v>
      </c>
      <c r="G39" s="44" t="s">
        <v>11</v>
      </c>
      <c r="H39" s="11" t="s">
        <v>473</v>
      </c>
      <c r="I39" s="11" t="s">
        <v>473</v>
      </c>
      <c r="J39" s="96">
        <v>10442541008</v>
      </c>
      <c r="K39" s="96">
        <v>10442541008</v>
      </c>
      <c r="L39" s="5">
        <v>7200</v>
      </c>
      <c r="M39" s="6">
        <v>43830</v>
      </c>
      <c r="N39" s="7">
        <v>8784</v>
      </c>
      <c r="O39" s="4" t="s">
        <v>13</v>
      </c>
      <c r="P39" s="4" t="s">
        <v>487</v>
      </c>
      <c r="Q39" s="9" t="s">
        <v>15</v>
      </c>
      <c r="R39" s="9">
        <v>43769</v>
      </c>
      <c r="S39" s="6">
        <v>43830</v>
      </c>
    </row>
    <row r="40" spans="1:19" ht="24.95" customHeight="1" x14ac:dyDescent="0.2">
      <c r="A40" s="2">
        <v>3000104881</v>
      </c>
      <c r="B40" s="3" t="s">
        <v>488</v>
      </c>
      <c r="C40" s="3" t="e">
        <v>#N/A</v>
      </c>
      <c r="D40" s="42" t="s">
        <v>9</v>
      </c>
      <c r="E40" s="43">
        <v>80198650584</v>
      </c>
      <c r="F40" s="8" t="s">
        <v>489</v>
      </c>
      <c r="G40" s="44" t="s">
        <v>11</v>
      </c>
      <c r="H40" s="44" t="s">
        <v>181</v>
      </c>
      <c r="I40" s="44" t="s">
        <v>181</v>
      </c>
      <c r="J40" s="60">
        <v>1735830596</v>
      </c>
      <c r="K40" s="60">
        <v>1735830596</v>
      </c>
      <c r="L40" s="5">
        <v>2490</v>
      </c>
      <c r="M40" s="6">
        <v>43830</v>
      </c>
      <c r="N40" s="7">
        <v>3037.8</v>
      </c>
      <c r="O40" s="4" t="s">
        <v>13</v>
      </c>
      <c r="P40" s="4" t="s">
        <v>490</v>
      </c>
      <c r="Q40" s="9" t="s">
        <v>15</v>
      </c>
      <c r="R40" s="9">
        <v>43809</v>
      </c>
      <c r="S40" s="6">
        <v>43830</v>
      </c>
    </row>
    <row r="41" spans="1:19" ht="24.95" customHeight="1" x14ac:dyDescent="0.2">
      <c r="A41" s="2">
        <v>3000104934</v>
      </c>
      <c r="B41" s="3" t="s">
        <v>491</v>
      </c>
      <c r="C41" s="3" t="e">
        <v>#N/A</v>
      </c>
      <c r="D41" s="42" t="s">
        <v>9</v>
      </c>
      <c r="E41" s="43">
        <v>80198650584</v>
      </c>
      <c r="F41" s="8" t="s">
        <v>492</v>
      </c>
      <c r="G41" s="44" t="s">
        <v>11</v>
      </c>
      <c r="H41" s="44" t="s">
        <v>51</v>
      </c>
      <c r="I41" s="44" t="s">
        <v>51</v>
      </c>
      <c r="J41" s="60">
        <v>7945211006</v>
      </c>
      <c r="K41" s="50">
        <v>7945211006</v>
      </c>
      <c r="L41" s="5">
        <v>855</v>
      </c>
      <c r="M41" s="6">
        <v>43830</v>
      </c>
      <c r="N41" s="7">
        <v>1043.0999999999999</v>
      </c>
      <c r="O41" s="4" t="s">
        <v>13</v>
      </c>
      <c r="P41" s="4" t="s">
        <v>493</v>
      </c>
      <c r="Q41" s="9" t="s">
        <v>15</v>
      </c>
      <c r="R41" s="9">
        <v>43784</v>
      </c>
      <c r="S41" s="6">
        <v>43830</v>
      </c>
    </row>
    <row r="42" spans="1:19" ht="24.95" customHeight="1" x14ac:dyDescent="0.2">
      <c r="A42" s="2">
        <v>3000104943</v>
      </c>
      <c r="B42" s="3">
        <v>8117854909</v>
      </c>
      <c r="C42" s="3" t="e">
        <v>#N/A</v>
      </c>
      <c r="D42" s="42" t="s">
        <v>9</v>
      </c>
      <c r="E42" s="43">
        <v>80198650584</v>
      </c>
      <c r="F42" s="8" t="s">
        <v>494</v>
      </c>
      <c r="G42" s="44" t="s">
        <v>11</v>
      </c>
      <c r="H42" s="11" t="s">
        <v>495</v>
      </c>
      <c r="I42" s="11" t="s">
        <v>495</v>
      </c>
      <c r="J42" s="12">
        <v>2279100545</v>
      </c>
      <c r="K42" s="12">
        <v>2279100545</v>
      </c>
      <c r="L42" s="7">
        <v>19500</v>
      </c>
      <c r="M42" s="6">
        <v>44883</v>
      </c>
      <c r="N42" s="7">
        <v>23790</v>
      </c>
      <c r="O42" s="4" t="s">
        <v>13</v>
      </c>
      <c r="P42" s="4" t="s">
        <v>496</v>
      </c>
      <c r="Q42" s="9" t="s">
        <v>15</v>
      </c>
      <c r="R42" s="9">
        <v>43787</v>
      </c>
      <c r="S42" s="6">
        <v>44883</v>
      </c>
    </row>
    <row r="43" spans="1:19" ht="24.95" customHeight="1" x14ac:dyDescent="0.2">
      <c r="A43" s="2">
        <v>3000104944</v>
      </c>
      <c r="B43" s="3" t="s">
        <v>497</v>
      </c>
      <c r="C43" s="3" t="e">
        <v>#N/A</v>
      </c>
      <c r="D43" s="42" t="s">
        <v>9</v>
      </c>
      <c r="E43" s="43">
        <v>80198650584</v>
      </c>
      <c r="F43" s="8" t="s">
        <v>498</v>
      </c>
      <c r="G43" s="44" t="s">
        <v>11</v>
      </c>
      <c r="H43" s="60" t="s">
        <v>483</v>
      </c>
      <c r="I43" s="60" t="s">
        <v>483</v>
      </c>
      <c r="J43" s="98">
        <v>4002141002</v>
      </c>
      <c r="K43" s="98">
        <v>4002141002</v>
      </c>
      <c r="L43" s="7">
        <v>6000</v>
      </c>
      <c r="M43" s="6">
        <v>43830</v>
      </c>
      <c r="N43" s="7">
        <v>7320</v>
      </c>
      <c r="O43" s="4" t="s">
        <v>13</v>
      </c>
      <c r="P43" s="4" t="s">
        <v>499</v>
      </c>
      <c r="Q43" s="9" t="s">
        <v>15</v>
      </c>
      <c r="R43" s="9">
        <v>43787</v>
      </c>
      <c r="S43" s="9">
        <v>43830</v>
      </c>
    </row>
    <row r="44" spans="1:19" ht="24.95" customHeight="1" x14ac:dyDescent="0.2">
      <c r="A44" s="2">
        <v>3000104945</v>
      </c>
      <c r="B44" s="3" t="s">
        <v>500</v>
      </c>
      <c r="C44" s="3" t="e">
        <v>#N/A</v>
      </c>
      <c r="D44" s="42" t="s">
        <v>9</v>
      </c>
      <c r="E44" s="43">
        <v>80198650584</v>
      </c>
      <c r="F44" s="8" t="s">
        <v>501</v>
      </c>
      <c r="G44" s="44" t="s">
        <v>11</v>
      </c>
      <c r="H44" s="4" t="s">
        <v>192</v>
      </c>
      <c r="I44" s="4" t="s">
        <v>192</v>
      </c>
      <c r="J44" s="12">
        <v>855260154</v>
      </c>
      <c r="K44" s="12">
        <v>855260154</v>
      </c>
      <c r="L44" s="7">
        <v>2200</v>
      </c>
      <c r="M44" s="6">
        <v>43830</v>
      </c>
      <c r="N44" s="7">
        <v>2200</v>
      </c>
      <c r="O44" s="4" t="s">
        <v>70</v>
      </c>
      <c r="P44" s="4" t="s">
        <v>502</v>
      </c>
      <c r="Q44" s="9" t="s">
        <v>15</v>
      </c>
      <c r="R44" s="9">
        <v>43788</v>
      </c>
      <c r="S44" s="6">
        <v>43830</v>
      </c>
    </row>
    <row r="45" spans="1:19" ht="24.95" customHeight="1" x14ac:dyDescent="0.2">
      <c r="A45" s="99" t="s">
        <v>235</v>
      </c>
      <c r="B45" s="3">
        <v>8122091187</v>
      </c>
      <c r="C45" s="3" t="e">
        <v>#N/A</v>
      </c>
      <c r="D45" s="42" t="s">
        <v>9</v>
      </c>
      <c r="E45" s="43">
        <v>80198650584</v>
      </c>
      <c r="F45" s="8" t="s">
        <v>503</v>
      </c>
      <c r="G45" s="44" t="s">
        <v>504</v>
      </c>
      <c r="H45" s="4" t="s">
        <v>505</v>
      </c>
      <c r="I45" s="4" t="s">
        <v>505</v>
      </c>
      <c r="J45" s="12">
        <v>5231661009</v>
      </c>
      <c r="K45" s="12">
        <v>5231661009</v>
      </c>
      <c r="L45" s="7">
        <v>73766.820000000007</v>
      </c>
      <c r="M45" s="6">
        <v>44196</v>
      </c>
      <c r="N45" s="7"/>
      <c r="O45" s="4" t="s">
        <v>34</v>
      </c>
      <c r="P45" s="4" t="s">
        <v>506</v>
      </c>
      <c r="Q45" s="9" t="s">
        <v>48</v>
      </c>
      <c r="R45" s="9">
        <v>43798</v>
      </c>
      <c r="S45" s="6">
        <v>44196</v>
      </c>
    </row>
    <row r="46" spans="1:19" ht="24.95" customHeight="1" x14ac:dyDescent="0.2">
      <c r="A46" s="99"/>
      <c r="B46" s="90">
        <v>8122091187</v>
      </c>
      <c r="C46" s="3" t="e">
        <v>#N/A</v>
      </c>
      <c r="D46" s="100" t="s">
        <v>9</v>
      </c>
      <c r="E46" s="101">
        <v>80198650584</v>
      </c>
      <c r="F46" s="93" t="s">
        <v>503</v>
      </c>
      <c r="G46" s="44" t="s">
        <v>504</v>
      </c>
      <c r="H46" s="4" t="s">
        <v>435</v>
      </c>
      <c r="I46" s="11" t="s">
        <v>435</v>
      </c>
      <c r="J46" s="97" t="s">
        <v>436</v>
      </c>
      <c r="K46" s="97" t="s">
        <v>436</v>
      </c>
      <c r="L46" s="7"/>
      <c r="M46" s="6"/>
      <c r="N46" s="7"/>
      <c r="O46" s="4"/>
      <c r="P46" s="4"/>
      <c r="Q46" s="9"/>
      <c r="R46" s="9"/>
      <c r="S46" s="6"/>
    </row>
    <row r="47" spans="1:19" ht="24.95" customHeight="1" x14ac:dyDescent="0.2">
      <c r="A47" s="99">
        <v>3000105890</v>
      </c>
      <c r="B47" s="3" t="s">
        <v>507</v>
      </c>
      <c r="C47" s="3" t="e">
        <v>#N/A</v>
      </c>
      <c r="D47" s="42" t="s">
        <v>9</v>
      </c>
      <c r="E47" s="43">
        <v>80198650584</v>
      </c>
      <c r="F47" s="8" t="s">
        <v>508</v>
      </c>
      <c r="G47" s="44" t="s">
        <v>11</v>
      </c>
      <c r="H47" s="44" t="s">
        <v>509</v>
      </c>
      <c r="I47" s="44" t="s">
        <v>509</v>
      </c>
      <c r="J47" s="60" t="s">
        <v>510</v>
      </c>
      <c r="K47" s="60">
        <v>993060797</v>
      </c>
      <c r="L47" s="7">
        <v>1750</v>
      </c>
      <c r="M47" s="9">
        <v>43830</v>
      </c>
      <c r="N47" s="7">
        <v>2135</v>
      </c>
      <c r="O47" s="4" t="s">
        <v>13</v>
      </c>
      <c r="P47" s="4" t="s">
        <v>511</v>
      </c>
      <c r="Q47" s="9" t="s">
        <v>48</v>
      </c>
      <c r="R47" s="9">
        <v>43802</v>
      </c>
      <c r="S47" s="9">
        <v>43830</v>
      </c>
    </row>
    <row r="48" spans="1:19" ht="24.95" customHeight="1" x14ac:dyDescent="0.2">
      <c r="A48" s="99">
        <v>3000105891</v>
      </c>
      <c r="B48" s="3" t="s">
        <v>512</v>
      </c>
      <c r="C48" s="3" t="e">
        <v>#N/A</v>
      </c>
      <c r="D48" s="42" t="s">
        <v>9</v>
      </c>
      <c r="E48" s="43">
        <v>80198650584</v>
      </c>
      <c r="F48" s="102" t="s">
        <v>513</v>
      </c>
      <c r="G48" s="44" t="s">
        <v>11</v>
      </c>
      <c r="H48" s="11" t="s">
        <v>514</v>
      </c>
      <c r="I48" s="11" t="s">
        <v>514</v>
      </c>
      <c r="J48" s="60" t="s">
        <v>515</v>
      </c>
      <c r="K48" s="60">
        <v>144660578</v>
      </c>
      <c r="L48" s="7">
        <v>768</v>
      </c>
      <c r="M48" s="9">
        <v>43830</v>
      </c>
      <c r="N48" s="7"/>
      <c r="O48" s="4" t="s">
        <v>13</v>
      </c>
      <c r="P48" s="4" t="s">
        <v>516</v>
      </c>
      <c r="Q48" s="9" t="s">
        <v>48</v>
      </c>
      <c r="R48" s="9">
        <v>43802</v>
      </c>
      <c r="S48" s="9">
        <v>43830</v>
      </c>
    </row>
    <row r="49" spans="1:19" ht="24.95" customHeight="1" x14ac:dyDescent="0.2">
      <c r="A49" s="99">
        <v>3000105910</v>
      </c>
      <c r="B49" s="3" t="s">
        <v>517</v>
      </c>
      <c r="C49" s="3" t="e">
        <v>#N/A</v>
      </c>
      <c r="D49" s="42" t="s">
        <v>9</v>
      </c>
      <c r="E49" s="43">
        <v>80198650584</v>
      </c>
      <c r="F49" s="8" t="s">
        <v>518</v>
      </c>
      <c r="G49" s="44" t="s">
        <v>11</v>
      </c>
      <c r="H49" s="44" t="s">
        <v>509</v>
      </c>
      <c r="I49" s="44" t="s">
        <v>509</v>
      </c>
      <c r="J49" s="60" t="s">
        <v>510</v>
      </c>
      <c r="K49" s="60">
        <v>993060797</v>
      </c>
      <c r="L49" s="7">
        <v>795</v>
      </c>
      <c r="M49" s="9">
        <v>43830</v>
      </c>
      <c r="N49" s="7">
        <v>969.9</v>
      </c>
      <c r="O49" s="4" t="s">
        <v>13</v>
      </c>
      <c r="P49" s="4" t="s">
        <v>519</v>
      </c>
      <c r="Q49" s="9" t="s">
        <v>48</v>
      </c>
      <c r="R49" s="9">
        <v>43803</v>
      </c>
      <c r="S49" s="9">
        <v>43830</v>
      </c>
    </row>
    <row r="50" spans="1:19" ht="24.95" customHeight="1" x14ac:dyDescent="0.2">
      <c r="A50" s="99">
        <v>3000105913</v>
      </c>
      <c r="B50" s="3" t="s">
        <v>520</v>
      </c>
      <c r="C50" s="3" t="e">
        <v>#N/A</v>
      </c>
      <c r="D50" s="42" t="s">
        <v>9</v>
      </c>
      <c r="E50" s="43">
        <v>80198650584</v>
      </c>
      <c r="F50" s="102" t="s">
        <v>521</v>
      </c>
      <c r="G50" s="44" t="s">
        <v>11</v>
      </c>
      <c r="H50" s="11" t="s">
        <v>522</v>
      </c>
      <c r="I50" s="11" t="s">
        <v>522</v>
      </c>
      <c r="J50" s="60">
        <v>628450694</v>
      </c>
      <c r="K50" s="60">
        <v>628450694</v>
      </c>
      <c r="L50" s="7">
        <v>873.22115384615381</v>
      </c>
      <c r="M50" s="9">
        <v>43830</v>
      </c>
      <c r="N50" s="7">
        <v>908.15</v>
      </c>
      <c r="O50" s="4" t="s">
        <v>13</v>
      </c>
      <c r="P50" s="4" t="s">
        <v>523</v>
      </c>
      <c r="Q50" s="9" t="s">
        <v>48</v>
      </c>
      <c r="R50" s="9">
        <v>43803</v>
      </c>
      <c r="S50" s="9">
        <v>43830</v>
      </c>
    </row>
    <row r="51" spans="1:19" ht="24.95" customHeight="1" x14ac:dyDescent="0.2">
      <c r="A51" s="99">
        <v>3000105914</v>
      </c>
      <c r="B51" s="3" t="s">
        <v>524</v>
      </c>
      <c r="C51" s="3" t="e">
        <v>#N/A</v>
      </c>
      <c r="D51" s="42" t="s">
        <v>9</v>
      </c>
      <c r="E51" s="43">
        <v>80198650584</v>
      </c>
      <c r="F51" s="8" t="s">
        <v>525</v>
      </c>
      <c r="G51" s="44" t="s">
        <v>11</v>
      </c>
      <c r="H51" s="4" t="s">
        <v>196</v>
      </c>
      <c r="I51" s="4" t="s">
        <v>196</v>
      </c>
      <c r="J51" s="12">
        <v>1203550353</v>
      </c>
      <c r="K51" s="12">
        <v>865531008</v>
      </c>
      <c r="L51" s="7">
        <v>2439.9699999999998</v>
      </c>
      <c r="M51" s="6">
        <v>43830</v>
      </c>
      <c r="N51" s="7">
        <v>2976.7633999999998</v>
      </c>
      <c r="O51" s="4" t="s">
        <v>13</v>
      </c>
      <c r="P51" s="4" t="s">
        <v>526</v>
      </c>
      <c r="Q51" s="9" t="s">
        <v>48</v>
      </c>
      <c r="R51" s="9">
        <v>43816</v>
      </c>
      <c r="S51" s="9">
        <v>43830</v>
      </c>
    </row>
    <row r="52" spans="1:19" ht="24.95" customHeight="1" x14ac:dyDescent="0.2">
      <c r="A52" s="99">
        <v>3000105919</v>
      </c>
      <c r="B52" s="3" t="s">
        <v>527</v>
      </c>
      <c r="C52" s="3" t="e">
        <v>#N/A</v>
      </c>
      <c r="D52" s="42" t="s">
        <v>9</v>
      </c>
      <c r="E52" s="43">
        <v>80198650584</v>
      </c>
      <c r="F52" s="102" t="s">
        <v>528</v>
      </c>
      <c r="G52" s="44" t="s">
        <v>11</v>
      </c>
      <c r="H52" s="11" t="s">
        <v>529</v>
      </c>
      <c r="I52" s="11" t="s">
        <v>529</v>
      </c>
      <c r="J52" s="60">
        <v>142410596</v>
      </c>
      <c r="K52" s="60">
        <v>142410596</v>
      </c>
      <c r="L52" s="7">
        <v>570</v>
      </c>
      <c r="M52" s="9">
        <v>43830</v>
      </c>
      <c r="N52" s="7">
        <v>695.4</v>
      </c>
      <c r="O52" s="4" t="s">
        <v>13</v>
      </c>
      <c r="P52" s="4" t="s">
        <v>530</v>
      </c>
      <c r="Q52" s="9" t="s">
        <v>48</v>
      </c>
      <c r="R52" s="9">
        <v>43805</v>
      </c>
      <c r="S52" s="9">
        <v>43830</v>
      </c>
    </row>
    <row r="53" spans="1:19" ht="24.95" customHeight="1" x14ac:dyDescent="0.2">
      <c r="A53" s="99">
        <v>3000105931</v>
      </c>
      <c r="B53" s="3" t="s">
        <v>531</v>
      </c>
      <c r="C53" s="3" t="e">
        <v>#N/A</v>
      </c>
      <c r="D53" s="42" t="s">
        <v>9</v>
      </c>
      <c r="E53" s="43">
        <v>80198650584</v>
      </c>
      <c r="F53" s="44" t="s">
        <v>532</v>
      </c>
      <c r="G53" s="44" t="s">
        <v>11</v>
      </c>
      <c r="H53" s="44" t="s">
        <v>533</v>
      </c>
      <c r="I53" s="44" t="s">
        <v>533</v>
      </c>
      <c r="J53" s="60">
        <v>970600581</v>
      </c>
      <c r="K53" s="50">
        <v>947821005</v>
      </c>
      <c r="L53" s="7">
        <v>10335.25</v>
      </c>
      <c r="M53" s="9">
        <v>43830</v>
      </c>
      <c r="N53" s="7">
        <v>12609.004999999999</v>
      </c>
      <c r="O53" s="4" t="s">
        <v>13</v>
      </c>
      <c r="P53" s="4" t="s">
        <v>534</v>
      </c>
      <c r="Q53" s="9" t="s">
        <v>15</v>
      </c>
      <c r="R53" s="9">
        <v>43809</v>
      </c>
      <c r="S53" s="9">
        <v>43830</v>
      </c>
    </row>
    <row r="54" spans="1:19" ht="24.95" customHeight="1" x14ac:dyDescent="0.2">
      <c r="A54" s="99">
        <v>3000105958</v>
      </c>
      <c r="B54" s="3" t="s">
        <v>535</v>
      </c>
      <c r="C54" s="3" t="e">
        <v>#N/A</v>
      </c>
      <c r="D54" s="42" t="s">
        <v>9</v>
      </c>
      <c r="E54" s="43">
        <v>80198650584</v>
      </c>
      <c r="F54" s="8" t="s">
        <v>536</v>
      </c>
      <c r="G54" s="44" t="s">
        <v>11</v>
      </c>
      <c r="H54" s="4" t="s">
        <v>537</v>
      </c>
      <c r="I54" s="4" t="s">
        <v>537</v>
      </c>
      <c r="J54" s="12">
        <v>8340591000</v>
      </c>
      <c r="K54" s="10">
        <v>8340591000</v>
      </c>
      <c r="L54" s="7">
        <v>380</v>
      </c>
      <c r="M54" s="9">
        <v>43830</v>
      </c>
      <c r="N54" s="7"/>
      <c r="O54" s="4" t="s">
        <v>13</v>
      </c>
      <c r="P54" s="4" t="s">
        <v>538</v>
      </c>
      <c r="Q54" s="9" t="s">
        <v>15</v>
      </c>
      <c r="R54" s="9">
        <v>43810</v>
      </c>
      <c r="S54" s="9">
        <v>43830</v>
      </c>
    </row>
    <row r="55" spans="1:19" ht="24.95" customHeight="1" x14ac:dyDescent="0.2">
      <c r="A55" s="99">
        <v>3000105962</v>
      </c>
      <c r="B55" s="3" t="s">
        <v>539</v>
      </c>
      <c r="C55" s="3" t="e">
        <v>#N/A</v>
      </c>
      <c r="D55" s="42" t="s">
        <v>9</v>
      </c>
      <c r="E55" s="43">
        <v>80198650584</v>
      </c>
      <c r="F55" s="8" t="s">
        <v>540</v>
      </c>
      <c r="G55" s="44" t="s">
        <v>11</v>
      </c>
      <c r="H55" s="44" t="s">
        <v>253</v>
      </c>
      <c r="I55" s="11" t="s">
        <v>253</v>
      </c>
      <c r="J55" s="60">
        <v>11811351003</v>
      </c>
      <c r="K55" s="60">
        <v>11811351003</v>
      </c>
      <c r="L55" s="7">
        <v>1318.15</v>
      </c>
      <c r="M55" s="9">
        <v>43830</v>
      </c>
      <c r="N55" s="7">
        <v>1608.14</v>
      </c>
      <c r="O55" s="4" t="s">
        <v>13</v>
      </c>
      <c r="P55" s="4" t="s">
        <v>541</v>
      </c>
      <c r="Q55" s="9" t="s">
        <v>48</v>
      </c>
      <c r="R55" s="9">
        <v>43811</v>
      </c>
      <c r="S55" s="9">
        <v>43830</v>
      </c>
    </row>
    <row r="56" spans="1:19" ht="24.95" customHeight="1" x14ac:dyDescent="0.2">
      <c r="A56" s="99">
        <v>3000105965</v>
      </c>
      <c r="B56" s="3" t="s">
        <v>542</v>
      </c>
      <c r="C56" s="3" t="e">
        <v>#N/A</v>
      </c>
      <c r="D56" s="42" t="s">
        <v>9</v>
      </c>
      <c r="E56" s="43">
        <v>80198650584</v>
      </c>
      <c r="F56" s="8" t="s">
        <v>249</v>
      </c>
      <c r="G56" s="44" t="s">
        <v>11</v>
      </c>
      <c r="H56" s="11" t="s">
        <v>243</v>
      </c>
      <c r="I56" s="11" t="s">
        <v>243</v>
      </c>
      <c r="J56" s="60">
        <v>9609931002</v>
      </c>
      <c r="K56" s="60">
        <v>9609931002</v>
      </c>
      <c r="L56" s="7">
        <v>4042.7</v>
      </c>
      <c r="M56" s="9">
        <v>43830</v>
      </c>
      <c r="N56" s="7">
        <v>4932.0940000000001</v>
      </c>
      <c r="O56" s="4" t="s">
        <v>13</v>
      </c>
      <c r="P56" s="4" t="s">
        <v>543</v>
      </c>
      <c r="Q56" s="9" t="s">
        <v>48</v>
      </c>
      <c r="R56" s="9">
        <v>43812</v>
      </c>
      <c r="S56" s="9">
        <v>43830</v>
      </c>
    </row>
    <row r="57" spans="1:19" ht="24.95" customHeight="1" x14ac:dyDescent="0.2">
      <c r="A57" s="99">
        <v>3000106395</v>
      </c>
      <c r="B57" s="3" t="s">
        <v>544</v>
      </c>
      <c r="C57" s="3" t="e">
        <v>#N/A</v>
      </c>
      <c r="D57" s="42" t="s">
        <v>9</v>
      </c>
      <c r="E57" s="43">
        <v>80198650584</v>
      </c>
      <c r="F57" s="8" t="s">
        <v>545</v>
      </c>
      <c r="G57" s="44" t="s">
        <v>11</v>
      </c>
      <c r="H57" s="4" t="s">
        <v>546</v>
      </c>
      <c r="I57" s="4" t="s">
        <v>546</v>
      </c>
      <c r="J57" s="12">
        <v>1870980362</v>
      </c>
      <c r="K57" s="12">
        <v>1870980362</v>
      </c>
      <c r="L57" s="7">
        <v>231.98</v>
      </c>
      <c r="M57" s="9">
        <v>43830</v>
      </c>
      <c r="N57" s="7"/>
      <c r="O57" s="4" t="s">
        <v>13</v>
      </c>
      <c r="P57" s="4" t="s">
        <v>547</v>
      </c>
      <c r="Q57" s="9" t="s">
        <v>48</v>
      </c>
      <c r="R57" s="9">
        <v>43815</v>
      </c>
      <c r="S57" s="9">
        <v>43830</v>
      </c>
    </row>
    <row r="58" spans="1:19" ht="24.95" customHeight="1" x14ac:dyDescent="0.2">
      <c r="A58" s="99">
        <v>3000105988</v>
      </c>
      <c r="B58" s="3" t="s">
        <v>548</v>
      </c>
      <c r="C58" s="3" t="e">
        <v>#N/A</v>
      </c>
      <c r="D58" s="42" t="s">
        <v>9</v>
      </c>
      <c r="E58" s="43">
        <v>80198650584</v>
      </c>
      <c r="F58" s="8" t="s">
        <v>549</v>
      </c>
      <c r="G58" s="44" t="s">
        <v>11</v>
      </c>
      <c r="H58" s="103"/>
      <c r="I58" s="103"/>
      <c r="J58" s="104"/>
      <c r="K58" s="105"/>
      <c r="L58" s="7">
        <v>1127.8688524590164</v>
      </c>
      <c r="M58" s="9">
        <v>43830</v>
      </c>
      <c r="N58" s="7">
        <v>1376</v>
      </c>
      <c r="O58" s="4" t="s">
        <v>13</v>
      </c>
      <c r="P58" s="4" t="s">
        <v>550</v>
      </c>
      <c r="Q58" s="9" t="s">
        <v>48</v>
      </c>
      <c r="R58" s="9">
        <v>43816</v>
      </c>
      <c r="S58" s="9">
        <v>43830</v>
      </c>
    </row>
    <row r="59" spans="1:19" ht="24.95" customHeight="1" x14ac:dyDescent="0.2">
      <c r="A59" s="99">
        <v>3000106029</v>
      </c>
      <c r="B59" s="3" t="s">
        <v>551</v>
      </c>
      <c r="C59" s="3" t="e">
        <v>#N/A</v>
      </c>
      <c r="D59" s="42" t="s">
        <v>9</v>
      </c>
      <c r="E59" s="43">
        <v>80198650584</v>
      </c>
      <c r="F59" s="8" t="s">
        <v>552</v>
      </c>
      <c r="G59" s="44" t="s">
        <v>11</v>
      </c>
      <c r="H59" s="4" t="s">
        <v>55</v>
      </c>
      <c r="I59" s="45" t="s">
        <v>55</v>
      </c>
      <c r="J59" s="50">
        <v>11616511009</v>
      </c>
      <c r="K59" s="50">
        <v>11616511009</v>
      </c>
      <c r="L59" s="7">
        <v>6000</v>
      </c>
      <c r="M59" s="6">
        <v>43889</v>
      </c>
      <c r="N59" s="7">
        <v>7320</v>
      </c>
      <c r="O59" s="4" t="s">
        <v>13</v>
      </c>
      <c r="P59" s="4" t="s">
        <v>553</v>
      </c>
      <c r="Q59" s="4" t="s">
        <v>15</v>
      </c>
      <c r="R59" s="9">
        <v>43818</v>
      </c>
      <c r="S59" s="6">
        <v>43889</v>
      </c>
    </row>
    <row r="60" spans="1:19" ht="24.95" customHeight="1" x14ac:dyDescent="0.2">
      <c r="A60" s="99" t="s">
        <v>235</v>
      </c>
      <c r="B60" s="3" t="s">
        <v>554</v>
      </c>
      <c r="C60" s="3" t="e">
        <v>#N/A</v>
      </c>
      <c r="D60" s="42" t="s">
        <v>9</v>
      </c>
      <c r="E60" s="43">
        <v>80198650584</v>
      </c>
      <c r="F60" s="8" t="s">
        <v>555</v>
      </c>
      <c r="G60" s="44" t="s">
        <v>11</v>
      </c>
      <c r="H60" s="11" t="s">
        <v>404</v>
      </c>
      <c r="I60" s="11" t="s">
        <v>404</v>
      </c>
      <c r="J60" s="11">
        <v>1699520159</v>
      </c>
      <c r="K60" s="12">
        <v>1699520159</v>
      </c>
      <c r="L60" s="7">
        <v>0.01</v>
      </c>
      <c r="M60" s="9">
        <v>44196</v>
      </c>
      <c r="N60" s="7">
        <v>0</v>
      </c>
      <c r="O60" s="4" t="s">
        <v>13</v>
      </c>
      <c r="P60" s="4" t="s">
        <v>556</v>
      </c>
      <c r="Q60" s="4" t="s">
        <v>15</v>
      </c>
      <c r="R60" s="9">
        <v>43831</v>
      </c>
      <c r="S60" s="9">
        <v>44196</v>
      </c>
    </row>
    <row r="61" spans="1:19" ht="24.95" customHeight="1" x14ac:dyDescent="0.2">
      <c r="A61" s="99">
        <v>3000106366</v>
      </c>
      <c r="B61" s="3" t="s">
        <v>557</v>
      </c>
      <c r="C61" s="3" t="e">
        <v>#N/A</v>
      </c>
      <c r="D61" s="42" t="s">
        <v>9</v>
      </c>
      <c r="E61" s="43">
        <v>80198650584</v>
      </c>
      <c r="F61" s="8" t="s">
        <v>199</v>
      </c>
      <c r="G61" s="44" t="s">
        <v>11</v>
      </c>
      <c r="H61" s="11" t="s">
        <v>110</v>
      </c>
      <c r="I61" s="45" t="s">
        <v>110</v>
      </c>
      <c r="J61" s="46">
        <v>11885141009</v>
      </c>
      <c r="K61" s="50">
        <v>11885141009</v>
      </c>
      <c r="L61" s="7">
        <v>2396.56</v>
      </c>
      <c r="M61" s="9">
        <v>43830</v>
      </c>
      <c r="N61" s="7">
        <v>2923.8031999999998</v>
      </c>
      <c r="O61" s="4" t="s">
        <v>13</v>
      </c>
      <c r="P61" s="4" t="s">
        <v>558</v>
      </c>
      <c r="Q61" s="9" t="s">
        <v>48</v>
      </c>
      <c r="R61" s="9">
        <v>43822</v>
      </c>
      <c r="S61" s="9">
        <v>43830</v>
      </c>
    </row>
    <row r="62" spans="1:19" ht="24.95" customHeight="1" x14ac:dyDescent="0.2">
      <c r="A62" s="99">
        <v>3000106365</v>
      </c>
      <c r="B62" s="3" t="s">
        <v>559</v>
      </c>
      <c r="C62" s="3" t="e">
        <v>#N/A</v>
      </c>
      <c r="D62" s="42" t="s">
        <v>9</v>
      </c>
      <c r="E62" s="43">
        <v>80198650584</v>
      </c>
      <c r="F62" s="8" t="s">
        <v>560</v>
      </c>
      <c r="G62" s="44" t="s">
        <v>11</v>
      </c>
      <c r="H62" s="4" t="s">
        <v>211</v>
      </c>
      <c r="I62" s="4" t="s">
        <v>211</v>
      </c>
      <c r="J62" s="13" t="s">
        <v>212</v>
      </c>
      <c r="K62" s="13" t="s">
        <v>212</v>
      </c>
      <c r="L62" s="7">
        <v>400</v>
      </c>
      <c r="M62" s="9">
        <v>43830</v>
      </c>
      <c r="N62" s="7">
        <v>488</v>
      </c>
      <c r="O62" s="4" t="s">
        <v>13</v>
      </c>
      <c r="P62" s="4" t="s">
        <v>561</v>
      </c>
      <c r="Q62" s="9" t="s">
        <v>48</v>
      </c>
      <c r="R62" s="9">
        <v>43822</v>
      </c>
      <c r="S62" s="9">
        <v>43830</v>
      </c>
    </row>
    <row r="63" spans="1:19" ht="24.95" customHeight="1" x14ac:dyDescent="0.2">
      <c r="A63" s="99">
        <v>3000106384</v>
      </c>
      <c r="B63" s="3" t="s">
        <v>562</v>
      </c>
      <c r="C63" s="3" t="e">
        <v>#N/A</v>
      </c>
      <c r="D63" s="42" t="s">
        <v>9</v>
      </c>
      <c r="E63" s="43">
        <v>80198650584</v>
      </c>
      <c r="F63" s="102" t="s">
        <v>563</v>
      </c>
      <c r="G63" s="44" t="s">
        <v>11</v>
      </c>
      <c r="H63" s="57" t="s">
        <v>120</v>
      </c>
      <c r="I63" s="57" t="s">
        <v>120</v>
      </c>
      <c r="J63" s="60">
        <v>10274101004</v>
      </c>
      <c r="K63" s="60">
        <v>10274101004</v>
      </c>
      <c r="L63" s="7">
        <v>3200</v>
      </c>
      <c r="M63" s="9">
        <v>44104</v>
      </c>
      <c r="N63" s="7">
        <v>1342</v>
      </c>
      <c r="O63" s="4" t="s">
        <v>13</v>
      </c>
      <c r="P63" s="4" t="s">
        <v>564</v>
      </c>
      <c r="Q63" s="4" t="s">
        <v>15</v>
      </c>
      <c r="R63" s="9">
        <v>43819</v>
      </c>
      <c r="S63" s="9">
        <v>44104</v>
      </c>
    </row>
    <row r="64" spans="1:19" ht="24.95" customHeight="1" x14ac:dyDescent="0.2">
      <c r="A64" s="99">
        <v>3000106427</v>
      </c>
      <c r="B64" s="3" t="s">
        <v>565</v>
      </c>
      <c r="C64" s="3" t="e">
        <v>#N/A</v>
      </c>
      <c r="D64" s="42" t="s">
        <v>9</v>
      </c>
      <c r="E64" s="43">
        <v>80198650584</v>
      </c>
      <c r="F64" s="44" t="s">
        <v>566</v>
      </c>
      <c r="G64" s="44" t="s">
        <v>11</v>
      </c>
      <c r="H64" s="106" t="s">
        <v>567</v>
      </c>
      <c r="I64" s="106" t="s">
        <v>567</v>
      </c>
      <c r="J64" s="60">
        <v>5100261006</v>
      </c>
      <c r="K64" s="60">
        <v>5100261006</v>
      </c>
      <c r="L64" s="7">
        <v>3164</v>
      </c>
      <c r="M64" s="9">
        <v>43818</v>
      </c>
      <c r="N64" s="7">
        <v>3480.4</v>
      </c>
      <c r="O64" s="4" t="s">
        <v>13</v>
      </c>
      <c r="P64" s="4" t="s">
        <v>568</v>
      </c>
      <c r="Q64" s="4" t="s">
        <v>15</v>
      </c>
      <c r="R64" s="9">
        <v>43818</v>
      </c>
      <c r="S64" s="9">
        <v>43818</v>
      </c>
    </row>
    <row r="65" spans="1:19" ht="24.95" customHeight="1" x14ac:dyDescent="0.2">
      <c r="A65" s="99">
        <v>3000106472</v>
      </c>
      <c r="B65" s="48">
        <v>8154283733</v>
      </c>
      <c r="C65" s="3" t="e">
        <v>#N/A</v>
      </c>
      <c r="D65" s="42" t="s">
        <v>9</v>
      </c>
      <c r="E65" s="43">
        <v>80198650584</v>
      </c>
      <c r="F65" s="8" t="s">
        <v>569</v>
      </c>
      <c r="G65" s="11" t="s">
        <v>11</v>
      </c>
      <c r="H65" s="4" t="s">
        <v>404</v>
      </c>
      <c r="I65" s="11" t="s">
        <v>404</v>
      </c>
      <c r="J65" s="11">
        <v>1699520159</v>
      </c>
      <c r="K65" s="12">
        <v>1699520159</v>
      </c>
      <c r="L65" s="7">
        <v>10000</v>
      </c>
      <c r="M65" s="9">
        <v>44196</v>
      </c>
      <c r="N65" s="7">
        <v>10000</v>
      </c>
      <c r="O65" s="4" t="s">
        <v>13</v>
      </c>
      <c r="P65" s="4" t="s">
        <v>570</v>
      </c>
      <c r="Q65" s="4" t="s">
        <v>15</v>
      </c>
      <c r="R65" s="9">
        <v>43830</v>
      </c>
      <c r="S65" s="9">
        <v>44196</v>
      </c>
    </row>
    <row r="66" spans="1:19" ht="24.95" customHeight="1" x14ac:dyDescent="0.2">
      <c r="A66" s="99">
        <v>3000106473</v>
      </c>
      <c r="B66" s="48" t="s">
        <v>571</v>
      </c>
      <c r="C66" s="3" t="e">
        <v>#N/A</v>
      </c>
      <c r="D66" s="42" t="s">
        <v>9</v>
      </c>
      <c r="E66" s="43">
        <v>80198650584</v>
      </c>
      <c r="F66" s="8" t="s">
        <v>572</v>
      </c>
      <c r="G66" s="11" t="s">
        <v>11</v>
      </c>
      <c r="H66" s="4" t="s">
        <v>404</v>
      </c>
      <c r="I66" s="11" t="s">
        <v>404</v>
      </c>
      <c r="J66" s="11">
        <v>1699520159</v>
      </c>
      <c r="K66" s="12">
        <v>1699520159</v>
      </c>
      <c r="L66" s="7">
        <v>3560</v>
      </c>
      <c r="M66" s="9">
        <v>44196</v>
      </c>
      <c r="N66" s="7">
        <v>3560</v>
      </c>
      <c r="O66" s="4" t="s">
        <v>13</v>
      </c>
      <c r="P66" s="4" t="s">
        <v>570</v>
      </c>
      <c r="Q66" s="4" t="s">
        <v>15</v>
      </c>
      <c r="R66" s="9">
        <v>43830</v>
      </c>
      <c r="S66" s="9">
        <v>44196</v>
      </c>
    </row>
    <row r="67" spans="1:19" ht="24.95" customHeight="1" x14ac:dyDescent="0.2">
      <c r="A67" s="99">
        <v>3000106474</v>
      </c>
      <c r="B67" s="3" t="s">
        <v>573</v>
      </c>
      <c r="C67" s="3" t="e">
        <v>#N/A</v>
      </c>
      <c r="D67" s="42" t="s">
        <v>9</v>
      </c>
      <c r="E67" s="43">
        <v>80198650584</v>
      </c>
      <c r="F67" s="8" t="s">
        <v>574</v>
      </c>
      <c r="G67" s="4" t="s">
        <v>355</v>
      </c>
      <c r="H67" s="4" t="s">
        <v>404</v>
      </c>
      <c r="I67" s="11" t="s">
        <v>404</v>
      </c>
      <c r="J67" s="11">
        <v>1699520159</v>
      </c>
      <c r="K67" s="12">
        <v>1699520159</v>
      </c>
      <c r="L67" s="7">
        <v>9750</v>
      </c>
      <c r="M67" s="9">
        <v>44196</v>
      </c>
      <c r="N67" s="7">
        <v>9750</v>
      </c>
      <c r="O67" s="4" t="s">
        <v>13</v>
      </c>
      <c r="P67" s="4" t="s">
        <v>570</v>
      </c>
      <c r="Q67" s="4" t="s">
        <v>15</v>
      </c>
      <c r="R67" s="9">
        <v>43830</v>
      </c>
      <c r="S67" s="9">
        <v>44196</v>
      </c>
    </row>
    <row r="68" spans="1:19" ht="24.95" customHeight="1" x14ac:dyDescent="0.2">
      <c r="A68" s="99"/>
      <c r="B68" s="90" t="s">
        <v>573</v>
      </c>
      <c r="C68" s="3" t="e">
        <v>#N/A</v>
      </c>
      <c r="D68" s="100" t="s">
        <v>9</v>
      </c>
      <c r="E68" s="101">
        <v>80198650584</v>
      </c>
      <c r="F68" s="93" t="s">
        <v>574</v>
      </c>
      <c r="G68" s="4" t="s">
        <v>355</v>
      </c>
      <c r="H68" s="4" t="s">
        <v>575</v>
      </c>
      <c r="I68" s="4" t="s">
        <v>575</v>
      </c>
      <c r="J68" s="12" t="s">
        <v>576</v>
      </c>
      <c r="K68" s="10">
        <v>3740811207</v>
      </c>
      <c r="L68" s="7"/>
      <c r="M68" s="6"/>
      <c r="N68" s="7"/>
      <c r="O68" s="4"/>
      <c r="P68" s="4"/>
      <c r="Q68" s="9"/>
      <c r="R68" s="9"/>
      <c r="S68" s="9"/>
    </row>
    <row r="69" spans="1:19" ht="24.95" customHeight="1" x14ac:dyDescent="0.2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Contratti 2019</vt:lpstr>
      <vt:lpstr>Foglio3</vt:lpstr>
      <vt:lpstr>Foglio1</vt:lpstr>
      <vt:lpstr>Elenco impegni  2019 (2)</vt:lpstr>
      <vt:lpstr>Foglio2</vt:lpstr>
      <vt:lpstr>'Elenco impegni  2019 (2)'!_MailEndCompose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RIVELLINO Veronica CSEA</dc:creator>
  <cp:lastModifiedBy>MONACO Maria CSEA</cp:lastModifiedBy>
  <dcterms:created xsi:type="dcterms:W3CDTF">2019-07-17T14:38:49Z</dcterms:created>
  <dcterms:modified xsi:type="dcterms:W3CDTF">2020-11-25T11:49:21Z</dcterms:modified>
</cp:coreProperties>
</file>